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-BBE-EB-Erwachsenenbildung\Spf_Projekte_DIK\2024\Instrumente DIK 2024\Budgetformular 2024\"/>
    </mc:Choice>
  </mc:AlternateContent>
  <bookViews>
    <workbookView xWindow="315" yWindow="15" windowWidth="55905" windowHeight="23385"/>
  </bookViews>
  <sheets>
    <sheet name="Budget" sheetId="1" r:id="rId1"/>
    <sheet name="Listen" sheetId="2" state="hidden" r:id="rId2"/>
  </sheets>
  <definedNames>
    <definedName name="_xlnm.Print_Area" localSheetId="0">Budget!$A$1:$K$150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24" i="1"/>
  <c r="D21" i="1" s="1"/>
  <c r="D22" i="1"/>
  <c r="D32" i="1" l="1"/>
  <c r="J22" i="1" s="1"/>
  <c r="J23" i="1" l="1"/>
  <c r="D23" i="1"/>
  <c r="D43" i="1"/>
  <c r="F34" i="1" s="1"/>
  <c r="D31" i="1"/>
  <c r="D112" i="1"/>
  <c r="J96" i="1"/>
  <c r="D111" i="1"/>
  <c r="J63" i="1"/>
  <c r="J64" i="1"/>
  <c r="J65" i="1"/>
  <c r="J66" i="1"/>
  <c r="J69" i="1"/>
  <c r="J70" i="1"/>
  <c r="J78" i="1"/>
  <c r="J84" i="1"/>
  <c r="J89" i="1"/>
  <c r="D52" i="1"/>
  <c r="D58" i="1"/>
  <c r="D59" i="1"/>
  <c r="D60" i="1"/>
  <c r="D106" i="1"/>
  <c r="D107" i="1"/>
  <c r="D108" i="1"/>
  <c r="H112" i="1" l="1"/>
  <c r="J112" i="1" s="1"/>
  <c r="H111" i="1"/>
  <c r="J111" i="1" s="1"/>
  <c r="J24" i="1"/>
  <c r="D51" i="1"/>
  <c r="J53" i="1" s="1"/>
  <c r="J141" i="1" s="1"/>
  <c r="J71" i="1"/>
  <c r="J98" i="1" s="1"/>
  <c r="J134" i="1" l="1"/>
  <c r="J21" i="1" l="1"/>
  <c r="J43" i="1" l="1"/>
  <c r="J117" i="1" l="1"/>
  <c r="J130" i="1" s="1"/>
  <c r="J135" i="1" s="1"/>
  <c r="J136" i="1" s="1"/>
  <c r="J140" i="1"/>
  <c r="J142" i="1" s="1"/>
</calcChain>
</file>

<file path=xl/sharedStrings.xml><?xml version="1.0" encoding="utf-8"?>
<sst xmlns="http://schemas.openxmlformats.org/spreadsheetml/2006/main" count="154" uniqueCount="118">
  <si>
    <t>Sprachförderung</t>
  </si>
  <si>
    <t>Trägerschaft</t>
  </si>
  <si>
    <t>Anzahl Kurse</t>
  </si>
  <si>
    <t>Kinderbetreuung</t>
  </si>
  <si>
    <t>Anzahl Lektionen Total</t>
  </si>
  <si>
    <t>Anzahl TN Total</t>
  </si>
  <si>
    <t>Personalkosten</t>
  </si>
  <si>
    <t>Projektleitung</t>
  </si>
  <si>
    <t>Kursleitende</t>
  </si>
  <si>
    <r>
      <t xml:space="preserve">Total </t>
    </r>
    <r>
      <rPr>
        <sz val="10"/>
        <rFont val="Arial"/>
        <family val="2"/>
      </rPr>
      <t>Personalkosten</t>
    </r>
  </si>
  <si>
    <t>Infrastruktur</t>
  </si>
  <si>
    <t>Büro/Telefon/EDV etc.</t>
  </si>
  <si>
    <t>Kursräume</t>
  </si>
  <si>
    <r>
      <t xml:space="preserve">Total </t>
    </r>
    <r>
      <rPr>
        <sz val="10"/>
        <rFont val="Arial"/>
        <family val="2"/>
      </rPr>
      <t>Infrastruktur</t>
    </r>
  </si>
  <si>
    <t>Produktionskosten</t>
  </si>
  <si>
    <t>Kursmaterialien, Lehrmittel</t>
  </si>
  <si>
    <r>
      <t xml:space="preserve">Total </t>
    </r>
    <r>
      <rPr>
        <sz val="10"/>
        <rFont val="Arial"/>
        <family val="2"/>
      </rPr>
      <t>Produktionskosten</t>
    </r>
  </si>
  <si>
    <t>Öffentlichkeitsarbeit</t>
  </si>
  <si>
    <t>Werbung/Ausschreibung</t>
  </si>
  <si>
    <t>Übrige Kosten</t>
  </si>
  <si>
    <r>
      <t xml:space="preserve">Total </t>
    </r>
    <r>
      <rPr>
        <sz val="10"/>
        <rFont val="Arial"/>
        <family val="2"/>
      </rPr>
      <t>Öffentlichkeitsarbeit</t>
    </r>
  </si>
  <si>
    <r>
      <t xml:space="preserve">Total </t>
    </r>
    <r>
      <rPr>
        <sz val="10"/>
        <rFont val="Arial"/>
        <family val="2"/>
      </rPr>
      <t>übrige Kosten</t>
    </r>
  </si>
  <si>
    <t>Eigenleistungen Trägerschaft</t>
  </si>
  <si>
    <t>Beiträge Dritte</t>
  </si>
  <si>
    <t>Total Ausgaben</t>
  </si>
  <si>
    <t>Total Einnahmen</t>
  </si>
  <si>
    <t>Budgetierter Überschuss/Verlust</t>
  </si>
  <si>
    <t>Ort, Datum</t>
  </si>
  <si>
    <t>Unterschrift</t>
  </si>
  <si>
    <t>Kosten / Lektion</t>
  </si>
  <si>
    <t>Kosten / TN</t>
  </si>
  <si>
    <t>Lekt. bzw. Std.</t>
  </si>
  <si>
    <t>AWA BS</t>
  </si>
  <si>
    <t>Sozialhilfe BS</t>
  </si>
  <si>
    <t>Kanton BL</t>
  </si>
  <si>
    <t>Andere Stellen BS</t>
  </si>
  <si>
    <t>Kanton AG</t>
  </si>
  <si>
    <t>Kanton SO</t>
  </si>
  <si>
    <t>Anz TN</t>
  </si>
  <si>
    <t>Deutschkurse</t>
  </si>
  <si>
    <t>Std.-Lohn (Brutto)</t>
  </si>
  <si>
    <t>Erziehungsdepartement des Kantons Basel-Stadt</t>
  </si>
  <si>
    <t>Grundlage Beitrag (100%)</t>
  </si>
  <si>
    <t>ja</t>
  </si>
  <si>
    <t>nein</t>
  </si>
  <si>
    <t>Auswahl</t>
  </si>
  <si>
    <t>Anderes, nämlich…</t>
  </si>
  <si>
    <t>Nämlich…</t>
  </si>
  <si>
    <t>Weitere Kantone, Städte, Gemeinden, nämlich …</t>
  </si>
  <si>
    <t>Stiftungen &amp; übrige, nämlich …</t>
  </si>
  <si>
    <t>Ausgaben in CHF</t>
  </si>
  <si>
    <t>Kinderbetreuung (Kibe)</t>
  </si>
  <si>
    <t>Kanton BS</t>
  </si>
  <si>
    <t>Übrige Stellen BL, nämlich ...</t>
  </si>
  <si>
    <t>Kosten / TN / Lektion</t>
  </si>
  <si>
    <t>Total beantragter Beitrag BS</t>
  </si>
  <si>
    <t>Total Beitrag Deutschkurse BS</t>
  </si>
  <si>
    <t>Total Beitrag Kibe BS</t>
  </si>
  <si>
    <t>Beitrag Kibe / Lektion</t>
  </si>
  <si>
    <t xml:space="preserve">Projekt-Nr. </t>
  </si>
  <si>
    <t>Kursbeiträge TN</t>
  </si>
  <si>
    <t>Übrige TN</t>
  </si>
  <si>
    <t>Übersicht beantragter Beitrag BS</t>
  </si>
  <si>
    <t>Deutsch- und Integrationskurse</t>
  </si>
  <si>
    <t>Kurstyp/Angebot</t>
  </si>
  <si>
    <t>Ø Anzahl Lektionen / Kurs</t>
  </si>
  <si>
    <t>Ø Anzahl TN / Kurs</t>
  </si>
  <si>
    <t>davon TN mit 50% Reduktion*</t>
  </si>
  <si>
    <t>davon TN mit 80% Reduktion*</t>
  </si>
  <si>
    <t xml:space="preserve">  * aufgrund Krankenkassenprämienverbilligung</t>
  </si>
  <si>
    <t>Anzahl privatzahlene Kinder BS</t>
  </si>
  <si>
    <t>Kosten privatzahlende TN BS</t>
  </si>
  <si>
    <t>Anzahl privatzahlende TN BS</t>
  </si>
  <si>
    <t>Für die Kinderbertreuung muss kein Budget eingereicht werden</t>
  </si>
  <si>
    <t>sonstige Personalkosten, nämlich:</t>
  </si>
  <si>
    <t>Für die Kinderbertreuung muss kein Finanzierungsplan eingereicht werden</t>
  </si>
  <si>
    <t>Name, Vorname</t>
  </si>
  <si>
    <t>Administration</t>
  </si>
  <si>
    <t>Buchhaltung</t>
  </si>
  <si>
    <t>Anzahl
TN</t>
  </si>
  <si>
    <t>Ø CHF 
pro Lektion</t>
  </si>
  <si>
    <t>Ø CHF 
pro Kurs</t>
  </si>
  <si>
    <t>Einnahmen 
in CHF</t>
  </si>
  <si>
    <t>4005 Basel</t>
  </si>
  <si>
    <t>Effektive Gesamtkosten</t>
  </si>
  <si>
    <t>CHF gesamtes Angebot</t>
  </si>
  <si>
    <t>CHF privatzahlende TN BS</t>
  </si>
  <si>
    <t>CHF / Lektion</t>
  </si>
  <si>
    <t>CHF / TN / Lektion</t>
  </si>
  <si>
    <t>CHF / TN</t>
  </si>
  <si>
    <t>davon TN mit 70% Reduktion*</t>
  </si>
  <si>
    <t>davon TN mit 60% Reduktion*</t>
  </si>
  <si>
    <t>davon TN mit 40% Reduktion*</t>
  </si>
  <si>
    <t>Mittelschulen und Berufsbildung</t>
  </si>
  <si>
    <t>Kanton BS "Gratis-Deutschkurse"</t>
  </si>
  <si>
    <t>davon TN mit 90% Reduktion*</t>
  </si>
  <si>
    <t>CHF</t>
  </si>
  <si>
    <t>Rosentalstrasse 17</t>
  </si>
  <si>
    <t>davon TN mit 20% Reduktion*</t>
  </si>
  <si>
    <t>davon TN mit 30% Reduktion*</t>
  </si>
  <si>
    <t>davon TN mit 10% Reduktion</t>
  </si>
  <si>
    <t>ausblenden</t>
  </si>
  <si>
    <t>Integrationskurs</t>
  </si>
  <si>
    <t>Alphabetisierungskurs</t>
  </si>
  <si>
    <t>Budget Deutschkurse</t>
  </si>
  <si>
    <t>Finanzierungsplan Deutschkurse</t>
  </si>
  <si>
    <t>Eigenanteil Privatzahlende BS</t>
  </si>
  <si>
    <t>Integrationskurse</t>
  </si>
  <si>
    <t>fide-Kurse</t>
  </si>
  <si>
    <t>Alphabetisierungskurse</t>
  </si>
  <si>
    <t>Budget mit Finanzierungsplan 2024</t>
  </si>
  <si>
    <r>
      <t>Berechnung der Vollkosten</t>
    </r>
    <r>
      <rPr>
        <sz val="10"/>
        <rFont val="Arial"/>
        <family val="2"/>
      </rPr>
      <t xml:space="preserve"> </t>
    </r>
    <r>
      <rPr>
        <b/>
        <sz val="12"/>
        <rFont val="Arial"/>
        <family val="2"/>
      </rPr>
      <t>Deutschkurse</t>
    </r>
  </si>
  <si>
    <t>Geplante Teilnehmende Deutschkurse</t>
  </si>
  <si>
    <r>
      <t>Geplante Kinder in Kinderbetreuung</t>
    </r>
    <r>
      <rPr>
        <sz val="10"/>
        <rFont val="Arial"/>
        <family val="2"/>
      </rPr>
      <t xml:space="preserve"> (Kibe)</t>
    </r>
  </si>
  <si>
    <r>
      <t>Geplante Erfolgsrechnung</t>
    </r>
    <r>
      <rPr>
        <sz val="10"/>
        <rFont val="Arial"/>
        <family val="2"/>
      </rPr>
      <t xml:space="preserve"> (ohne Kibe)</t>
    </r>
  </si>
  <si>
    <t>Vollkosten pro TN und Lektion</t>
  </si>
  <si>
    <t>Vollkosten pro Lektion</t>
  </si>
  <si>
    <t>fide-Kurs (mit Label)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</si>
</sst>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"/>
    <numFmt numFmtId="166" formatCode="#,##0.00_ ;[Red]\-#,##0.00\ "/>
    <numFmt numFmtId="167" formatCode="#,##0.00;\-#,##0.00;\-\ \ \ \ \ \ "/>
  </numFmts>
  <fonts count="12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64"/>
      </top>
      <bottom style="thin">
        <color indexed="48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 style="thin">
        <color indexed="47"/>
      </right>
      <top style="thin">
        <color indexed="47"/>
      </top>
      <bottom style="thin">
        <color indexed="47"/>
      </bottom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0" fontId="3" fillId="0" borderId="0" xfId="0" applyFont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2" borderId="5" xfId="0" applyFont="1" applyFill="1" applyBorder="1" applyAlignment="1">
      <alignment vertical="top"/>
    </xf>
    <xf numFmtId="2" fontId="0" fillId="2" borderId="0" xfId="0" applyNumberFormat="1" applyFill="1" applyAlignment="1">
      <alignment vertical="center"/>
    </xf>
    <xf numFmtId="0" fontId="1" fillId="2" borderId="7" xfId="0" applyFont="1" applyFill="1" applyBorder="1" applyAlignment="1">
      <alignment vertical="center"/>
    </xf>
    <xf numFmtId="4" fontId="0" fillId="3" borderId="10" xfId="0" applyNumberFormat="1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vertical="center"/>
    </xf>
    <xf numFmtId="4" fontId="0" fillId="3" borderId="12" xfId="0" applyNumberFormat="1" applyFill="1" applyBorder="1" applyAlignment="1">
      <alignment vertical="center"/>
    </xf>
    <xf numFmtId="4" fontId="0" fillId="5" borderId="11" xfId="0" applyNumberFormat="1" applyFill="1" applyBorder="1" applyAlignment="1">
      <alignment vertical="center"/>
    </xf>
    <xf numFmtId="166" fontId="0" fillId="5" borderId="11" xfId="0" applyNumberFormat="1" applyFill="1" applyBorder="1" applyAlignment="1">
      <alignment vertical="center"/>
    </xf>
    <xf numFmtId="167" fontId="0" fillId="5" borderId="11" xfId="0" applyNumberForma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" fontId="0" fillId="5" borderId="14" xfId="0" applyNumberFormat="1" applyFill="1" applyBorder="1" applyAlignment="1">
      <alignment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4" fontId="0" fillId="2" borderId="15" xfId="0" applyNumberFormat="1" applyFill="1" applyBorder="1" applyAlignment="1" applyProtection="1">
      <alignment vertical="center"/>
      <protection locked="0"/>
    </xf>
    <xf numFmtId="4" fontId="0" fillId="2" borderId="17" xfId="0" applyNumberFormat="1" applyFill="1" applyBorder="1" applyAlignment="1" applyProtection="1">
      <alignment vertical="center"/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2" fontId="3" fillId="0" borderId="1" xfId="1" applyNumberFormat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165" fontId="0" fillId="3" borderId="13" xfId="0" applyNumberFormat="1" applyFill="1" applyBorder="1" applyAlignment="1">
      <alignment horizontal="center" vertical="center"/>
    </xf>
    <xf numFmtId="165" fontId="0" fillId="3" borderId="10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0" xfId="0" applyFont="1"/>
    <xf numFmtId="0" fontId="8" fillId="0" borderId="0" xfId="0" applyFont="1"/>
    <xf numFmtId="0" fontId="11" fillId="2" borderId="5" xfId="0" applyFont="1" applyFill="1" applyBorder="1" applyAlignment="1">
      <alignment vertical="center"/>
    </xf>
    <xf numFmtId="0" fontId="0" fillId="2" borderId="20" xfId="0" applyFill="1" applyBorder="1" applyAlignment="1" applyProtection="1">
      <alignment vertical="center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4</xdr:col>
      <xdr:colOff>9525</xdr:colOff>
      <xdr:row>0</xdr:row>
      <xdr:rowOff>1028700</xdr:rowOff>
    </xdr:to>
    <xdr:pic>
      <xdr:nvPicPr>
        <xdr:cNvPr id="1165" name="Grafik 5">
          <a:extLst>
            <a:ext uri="{FF2B5EF4-FFF2-40B4-BE49-F238E27FC236}">
              <a16:creationId xmlns:a16="http://schemas.microsoft.com/office/drawing/2014/main" id="{025FCD7B-1C5A-452A-90B8-87BE0C740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2289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50"/>
  <sheetViews>
    <sheetView tabSelected="1" zoomScaleNormal="100" workbookViewId="0">
      <selection activeCell="D12" sqref="D12"/>
    </sheetView>
  </sheetViews>
  <sheetFormatPr baseColWidth="10" defaultRowHeight="12.75" x14ac:dyDescent="0.2"/>
  <cols>
    <col min="1" max="1" width="7.140625" style="2" customWidth="1"/>
    <col min="2" max="2" width="25.7109375" style="2" customWidth="1"/>
    <col min="3" max="3" width="2.85546875" style="2" customWidth="1"/>
    <col min="4" max="4" width="12.85546875" style="2" customWidth="1"/>
    <col min="5" max="5" width="2.85546875" style="2" customWidth="1"/>
    <col min="6" max="6" width="12.85546875" style="2" customWidth="1"/>
    <col min="7" max="7" width="2.85546875" style="2" customWidth="1"/>
    <col min="8" max="8" width="12.85546875" style="2" customWidth="1"/>
    <col min="9" max="9" width="2.85546875" style="2" customWidth="1"/>
    <col min="10" max="10" width="11.42578125" style="2" customWidth="1"/>
    <col min="11" max="11" width="1.42578125" style="2" customWidth="1"/>
    <col min="12" max="12" width="11.42578125" style="2"/>
    <col min="13" max="13" width="18.85546875" style="2" hidden="1" customWidth="1"/>
    <col min="14" max="16384" width="11.42578125" style="2"/>
  </cols>
  <sheetData>
    <row r="1" spans="2:13" ht="84.75" customHeight="1" x14ac:dyDescent="0.2">
      <c r="F1" s="15"/>
      <c r="G1" s="15"/>
      <c r="H1" s="15"/>
      <c r="I1" s="15"/>
      <c r="J1" s="16"/>
      <c r="M1" s="76" t="s">
        <v>101</v>
      </c>
    </row>
    <row r="2" spans="2:13" ht="12" customHeight="1" x14ac:dyDescent="0.2">
      <c r="B2" s="9" t="s">
        <v>97</v>
      </c>
      <c r="F2" s="15"/>
      <c r="G2" s="15"/>
      <c r="H2" s="15"/>
      <c r="I2" s="15"/>
      <c r="J2" s="16"/>
    </row>
    <row r="3" spans="2:13" ht="12" customHeight="1" x14ac:dyDescent="0.2">
      <c r="B3" s="9" t="s">
        <v>83</v>
      </c>
      <c r="F3" s="15"/>
      <c r="G3" s="15"/>
      <c r="H3" s="15"/>
      <c r="I3" s="15"/>
      <c r="J3" s="16"/>
    </row>
    <row r="4" spans="2:13" ht="12" customHeight="1" x14ac:dyDescent="0.2">
      <c r="F4" s="3"/>
      <c r="G4" s="3"/>
      <c r="H4" s="3"/>
      <c r="I4" s="3"/>
    </row>
    <row r="5" spans="2:13" ht="26.25" customHeight="1" x14ac:dyDescent="0.2">
      <c r="B5" s="19" t="s">
        <v>0</v>
      </c>
      <c r="C5" s="20"/>
      <c r="D5" s="21"/>
      <c r="E5" s="21"/>
      <c r="F5" s="21"/>
      <c r="G5" s="21"/>
      <c r="H5" s="21"/>
      <c r="I5" s="21"/>
      <c r="J5" s="73" t="s">
        <v>43</v>
      </c>
      <c r="K5" s="22"/>
    </row>
    <row r="6" spans="2:13" ht="26.25" customHeight="1" x14ac:dyDescent="0.2">
      <c r="B6" s="23" t="s">
        <v>110</v>
      </c>
      <c r="C6" s="4"/>
      <c r="J6" s="74" t="s">
        <v>44</v>
      </c>
      <c r="K6" s="24"/>
    </row>
    <row r="7" spans="2:13" ht="15" customHeight="1" x14ac:dyDescent="0.2">
      <c r="B7" s="25"/>
      <c r="C7" s="5"/>
      <c r="K7" s="24"/>
    </row>
    <row r="8" spans="2:13" ht="15" customHeight="1" x14ac:dyDescent="0.2">
      <c r="B8" s="27" t="s">
        <v>59</v>
      </c>
      <c r="D8" s="99"/>
      <c r="E8" s="96"/>
      <c r="F8" s="96"/>
      <c r="G8" s="96"/>
      <c r="H8" s="96"/>
      <c r="I8" s="96"/>
      <c r="J8" s="97"/>
      <c r="K8" s="24"/>
    </row>
    <row r="9" spans="2:13" ht="15" customHeight="1" x14ac:dyDescent="0.2">
      <c r="B9" s="26" t="s">
        <v>64</v>
      </c>
      <c r="D9" s="99"/>
      <c r="E9" s="96"/>
      <c r="F9" s="96"/>
      <c r="G9" s="96"/>
      <c r="H9" s="96"/>
      <c r="I9" s="96"/>
      <c r="J9" s="97"/>
      <c r="K9" s="24"/>
    </row>
    <row r="10" spans="2:13" ht="15" customHeight="1" x14ac:dyDescent="0.2">
      <c r="B10" s="26" t="s">
        <v>1</v>
      </c>
      <c r="D10" s="99"/>
      <c r="E10" s="96"/>
      <c r="F10" s="96"/>
      <c r="G10" s="96"/>
      <c r="H10" s="96"/>
      <c r="I10" s="96"/>
      <c r="J10" s="97"/>
      <c r="K10" s="24"/>
    </row>
    <row r="11" spans="2:13" ht="7.5" customHeight="1" x14ac:dyDescent="0.2">
      <c r="B11" s="26"/>
      <c r="D11" s="6"/>
      <c r="E11" s="3"/>
      <c r="K11" s="24"/>
    </row>
    <row r="12" spans="2:13" ht="15" customHeight="1" x14ac:dyDescent="0.2">
      <c r="B12" s="88" t="s">
        <v>102</v>
      </c>
      <c r="C12" s="3"/>
      <c r="D12" s="82"/>
      <c r="E12" s="3"/>
      <c r="F12" s="3"/>
      <c r="G12" s="3"/>
      <c r="H12" s="3"/>
      <c r="I12" s="3"/>
      <c r="K12" s="24"/>
    </row>
    <row r="13" spans="2:13" ht="15" customHeight="1" x14ac:dyDescent="0.2">
      <c r="B13" s="88" t="s">
        <v>117</v>
      </c>
      <c r="C13" s="3"/>
      <c r="D13" s="82"/>
      <c r="E13" s="3"/>
      <c r="F13" s="3"/>
      <c r="G13" s="3"/>
      <c r="H13" s="3"/>
      <c r="I13" s="3"/>
      <c r="K13" s="24"/>
    </row>
    <row r="14" spans="2:13" ht="15" customHeight="1" x14ac:dyDescent="0.2">
      <c r="B14" s="88" t="s">
        <v>103</v>
      </c>
      <c r="C14" s="3"/>
      <c r="D14" s="82"/>
      <c r="E14" s="3"/>
      <c r="F14" s="3"/>
      <c r="G14" s="3"/>
      <c r="H14" s="3"/>
      <c r="I14" s="3"/>
      <c r="K14" s="24"/>
    </row>
    <row r="15" spans="2:13" ht="15" customHeight="1" x14ac:dyDescent="0.2">
      <c r="B15" s="27" t="s">
        <v>51</v>
      </c>
      <c r="C15" s="3"/>
      <c r="D15" s="82"/>
      <c r="E15" s="3"/>
      <c r="F15" s="3"/>
      <c r="G15" s="3"/>
      <c r="H15" s="3"/>
      <c r="I15" s="3"/>
      <c r="K15" s="24"/>
    </row>
    <row r="16" spans="2:13" ht="7.5" customHeight="1" x14ac:dyDescent="0.2">
      <c r="B16" s="28"/>
      <c r="C16" s="29"/>
      <c r="D16" s="29"/>
      <c r="E16" s="29"/>
      <c r="F16" s="29"/>
      <c r="G16" s="29"/>
      <c r="H16" s="29"/>
      <c r="I16" s="29"/>
      <c r="J16" s="29"/>
      <c r="K16" s="30"/>
    </row>
    <row r="17" spans="2:11" ht="7.5" customHeight="1" x14ac:dyDescent="0.2"/>
    <row r="18" spans="2:11" ht="30" customHeight="1" x14ac:dyDescent="0.2">
      <c r="B18" s="32" t="s">
        <v>111</v>
      </c>
      <c r="C18" s="31"/>
      <c r="D18" s="21"/>
      <c r="E18" s="21"/>
      <c r="F18" s="21"/>
      <c r="G18" s="21"/>
      <c r="H18" s="21"/>
      <c r="I18" s="21"/>
      <c r="J18" s="21"/>
      <c r="K18" s="22"/>
    </row>
    <row r="19" spans="2:11" ht="15" customHeight="1" x14ac:dyDescent="0.2">
      <c r="B19" s="33" t="s">
        <v>84</v>
      </c>
      <c r="C19" s="3"/>
      <c r="D19" s="17"/>
      <c r="E19" s="3"/>
      <c r="F19" s="102" t="s">
        <v>42</v>
      </c>
      <c r="G19" s="103"/>
      <c r="H19" s="103"/>
      <c r="I19" s="3"/>
      <c r="J19" s="57"/>
      <c r="K19" s="24"/>
    </row>
    <row r="20" spans="2:11" ht="15" customHeight="1" x14ac:dyDescent="0.2">
      <c r="B20" s="27" t="s">
        <v>85</v>
      </c>
      <c r="C20" s="3"/>
      <c r="D20" s="46">
        <f>J98</f>
        <v>0</v>
      </c>
      <c r="F20" s="100"/>
      <c r="G20" s="100"/>
      <c r="H20" s="100"/>
      <c r="J20" s="8"/>
      <c r="K20" s="24"/>
    </row>
    <row r="21" spans="2:11" ht="15" customHeight="1" x14ac:dyDescent="0.2">
      <c r="B21" s="27" t="s">
        <v>86</v>
      </c>
      <c r="C21" s="3"/>
      <c r="D21" s="46" t="str">
        <f>IF(D34="","",D24*D34)</f>
        <v/>
      </c>
      <c r="F21" s="101" t="s">
        <v>86</v>
      </c>
      <c r="G21" s="100" t="s">
        <v>71</v>
      </c>
      <c r="H21" s="100" t="s">
        <v>71</v>
      </c>
      <c r="I21" s="3"/>
      <c r="J21" s="46" t="str">
        <f>IF(D34="","",J24*D34)</f>
        <v/>
      </c>
      <c r="K21" s="24"/>
    </row>
    <row r="22" spans="2:11" ht="15" customHeight="1" x14ac:dyDescent="0.2">
      <c r="B22" s="27" t="s">
        <v>87</v>
      </c>
      <c r="C22" s="3"/>
      <c r="D22" s="46" t="str">
        <f>IF(D29="","",D20/D29)</f>
        <v/>
      </c>
      <c r="F22" s="101" t="s">
        <v>87</v>
      </c>
      <c r="G22" s="100" t="s">
        <v>29</v>
      </c>
      <c r="H22" s="100" t="s">
        <v>29</v>
      </c>
      <c r="J22" s="46" t="str">
        <f>IF(D32="","",IF(D14="ja",VLOOKUP(D32,Listen!A:E,5,TRUE),IF(D13="ja",VLOOKUP(D32,Listen!A:E,4,TRUE),IF(D12="ja",VLOOKUP(D32,Listen!A:E,3,TRUE),VLOOKUP(D32,Listen!A:E,2,TRUE)))))</f>
        <v/>
      </c>
      <c r="K22" s="24"/>
    </row>
    <row r="23" spans="2:11" ht="15" customHeight="1" x14ac:dyDescent="0.2">
      <c r="B23" s="27" t="s">
        <v>88</v>
      </c>
      <c r="C23" s="3"/>
      <c r="D23" s="46" t="str">
        <f>IF(D32="","",D22/D32)</f>
        <v/>
      </c>
      <c r="F23" s="101" t="s">
        <v>88</v>
      </c>
      <c r="G23" s="100" t="s">
        <v>54</v>
      </c>
      <c r="H23" s="100" t="s">
        <v>54</v>
      </c>
      <c r="J23" s="46" t="str">
        <f>IF(D32="","",J22/D32)</f>
        <v/>
      </c>
      <c r="K23" s="24"/>
    </row>
    <row r="24" spans="2:11" ht="15" customHeight="1" x14ac:dyDescent="0.2">
      <c r="B24" s="27" t="s">
        <v>89</v>
      </c>
      <c r="C24" s="3"/>
      <c r="D24" s="46" t="str">
        <f>IF(D30="","",D20/D30)</f>
        <v/>
      </c>
      <c r="F24" s="101" t="s">
        <v>89</v>
      </c>
      <c r="G24" s="100" t="s">
        <v>30</v>
      </c>
      <c r="H24" s="100" t="s">
        <v>30</v>
      </c>
      <c r="J24" s="46" t="str">
        <f>IF(D31="","",J23*D31)</f>
        <v/>
      </c>
      <c r="K24" s="24"/>
    </row>
    <row r="25" spans="2:11" ht="7.5" customHeight="1" x14ac:dyDescent="0.2">
      <c r="B25" s="28"/>
      <c r="C25" s="29"/>
      <c r="D25" s="29"/>
      <c r="E25" s="29"/>
      <c r="F25" s="29"/>
      <c r="G25" s="29"/>
      <c r="H25" s="29"/>
      <c r="I25" s="29"/>
      <c r="J25" s="29"/>
      <c r="K25" s="30"/>
    </row>
    <row r="26" spans="2:11" ht="7.5" customHeight="1" x14ac:dyDescent="0.2"/>
    <row r="27" spans="2:11" ht="30" customHeight="1" x14ac:dyDescent="0.2">
      <c r="B27" s="32" t="s">
        <v>112</v>
      </c>
      <c r="C27" s="31"/>
      <c r="D27" s="21"/>
      <c r="E27" s="21"/>
      <c r="F27" s="21"/>
      <c r="G27" s="21"/>
      <c r="H27" s="21"/>
      <c r="I27" s="21"/>
      <c r="J27" s="21"/>
      <c r="K27" s="22"/>
    </row>
    <row r="28" spans="2:11" ht="15" customHeight="1" x14ac:dyDescent="0.2">
      <c r="B28" s="26" t="s">
        <v>2</v>
      </c>
      <c r="D28" s="62"/>
      <c r="K28" s="24"/>
    </row>
    <row r="29" spans="2:11" ht="15" customHeight="1" x14ac:dyDescent="0.2">
      <c r="B29" s="26" t="s">
        <v>4</v>
      </c>
      <c r="D29" s="62"/>
      <c r="K29" s="24"/>
    </row>
    <row r="30" spans="2:11" ht="15" customHeight="1" x14ac:dyDescent="0.2">
      <c r="B30" s="26" t="s">
        <v>5</v>
      </c>
      <c r="D30" s="62"/>
      <c r="K30" s="24"/>
    </row>
    <row r="31" spans="2:11" ht="15" customHeight="1" x14ac:dyDescent="0.2">
      <c r="B31" s="27" t="s">
        <v>65</v>
      </c>
      <c r="C31" s="3"/>
      <c r="D31" s="83" t="str">
        <f>IF(COUNT(D28,D29)=2,D29/D28,"")</f>
        <v/>
      </c>
      <c r="K31" s="24"/>
    </row>
    <row r="32" spans="2:11" ht="15" customHeight="1" x14ac:dyDescent="0.2">
      <c r="B32" s="27" t="s">
        <v>66</v>
      </c>
      <c r="C32" s="3"/>
      <c r="D32" s="47" t="str">
        <f>IF(COUNT(D28,D30)=2,ROUND(D30/D28,1),"")</f>
        <v/>
      </c>
      <c r="K32" s="24"/>
    </row>
    <row r="33" spans="2:13" ht="7.5" customHeight="1" x14ac:dyDescent="0.2">
      <c r="B33" s="26"/>
      <c r="D33" s="12"/>
      <c r="K33" s="24"/>
    </row>
    <row r="34" spans="2:13" ht="15" customHeight="1" x14ac:dyDescent="0.2">
      <c r="B34" s="27" t="s">
        <v>72</v>
      </c>
      <c r="C34" s="3"/>
      <c r="D34" s="62"/>
      <c r="F34" s="85" t="str">
        <f>IF(D43&lt;0,"Summe TN &gt; Anzahl TN","")</f>
        <v/>
      </c>
      <c r="K34" s="24"/>
      <c r="M34" s="76">
        <v>0.9</v>
      </c>
    </row>
    <row r="35" spans="2:13" ht="15" customHeight="1" x14ac:dyDescent="0.2">
      <c r="B35" s="54" t="s">
        <v>95</v>
      </c>
      <c r="C35" s="55"/>
      <c r="D35" s="63"/>
      <c r="K35" s="24"/>
      <c r="M35" s="76">
        <v>0.8</v>
      </c>
    </row>
    <row r="36" spans="2:13" ht="15" customHeight="1" x14ac:dyDescent="0.2">
      <c r="B36" s="54" t="s">
        <v>68</v>
      </c>
      <c r="C36" s="55"/>
      <c r="D36" s="63"/>
      <c r="K36" s="24"/>
      <c r="M36" s="76">
        <v>0.7</v>
      </c>
    </row>
    <row r="37" spans="2:13" ht="15" customHeight="1" x14ac:dyDescent="0.2">
      <c r="B37" s="54" t="s">
        <v>90</v>
      </c>
      <c r="C37" s="55"/>
      <c r="D37" s="63"/>
      <c r="K37" s="24"/>
      <c r="M37" s="76">
        <v>0.6</v>
      </c>
    </row>
    <row r="38" spans="2:13" ht="15" customHeight="1" x14ac:dyDescent="0.2">
      <c r="B38" s="54" t="s">
        <v>91</v>
      </c>
      <c r="C38" s="55"/>
      <c r="D38" s="63"/>
      <c r="K38" s="24"/>
      <c r="M38" s="76">
        <v>0.5</v>
      </c>
    </row>
    <row r="39" spans="2:13" ht="15" customHeight="1" x14ac:dyDescent="0.2">
      <c r="B39" s="54" t="s">
        <v>67</v>
      </c>
      <c r="C39" s="55"/>
      <c r="D39" s="63"/>
      <c r="K39" s="24"/>
      <c r="M39" s="76">
        <v>0.4</v>
      </c>
    </row>
    <row r="40" spans="2:13" ht="15" customHeight="1" x14ac:dyDescent="0.2">
      <c r="B40" s="54" t="s">
        <v>92</v>
      </c>
      <c r="C40" s="55"/>
      <c r="D40" s="63"/>
      <c r="K40" s="24"/>
      <c r="M40" s="76">
        <v>0.3</v>
      </c>
    </row>
    <row r="41" spans="2:13" ht="15" customHeight="1" x14ac:dyDescent="0.2">
      <c r="B41" s="54" t="s">
        <v>99</v>
      </c>
      <c r="C41" s="55"/>
      <c r="D41" s="63"/>
      <c r="K41" s="24"/>
      <c r="M41" s="76">
        <v>0.2</v>
      </c>
    </row>
    <row r="42" spans="2:13" ht="15" customHeight="1" x14ac:dyDescent="0.2">
      <c r="B42" s="54" t="s">
        <v>98</v>
      </c>
      <c r="C42" s="55"/>
      <c r="D42" s="63"/>
      <c r="J42" s="17" t="s">
        <v>96</v>
      </c>
      <c r="K42" s="24"/>
      <c r="M42" s="76">
        <v>0.1</v>
      </c>
    </row>
    <row r="43" spans="2:13" ht="15" customHeight="1" x14ac:dyDescent="0.2">
      <c r="B43" s="54" t="s">
        <v>100</v>
      </c>
      <c r="C43" s="55"/>
      <c r="D43" s="59" t="str">
        <f>IF(D34="","",D34-SUM(D35:D42))</f>
        <v/>
      </c>
      <c r="F43" s="7" t="s">
        <v>56</v>
      </c>
      <c r="G43" s="7"/>
      <c r="H43" s="7"/>
      <c r="J43" s="48" t="str">
        <f>IF(D34="","",ROUNDUP(SUMPRODUCT(D35:D43,M34:M42)*J24,0))</f>
        <v/>
      </c>
      <c r="K43" s="24"/>
    </row>
    <row r="44" spans="2:13" ht="7.5" customHeight="1" x14ac:dyDescent="0.2">
      <c r="B44" s="26"/>
      <c r="D44" s="12"/>
      <c r="K44" s="24"/>
    </row>
    <row r="45" spans="2:13" ht="15" customHeight="1" x14ac:dyDescent="0.2">
      <c r="B45" s="45" t="s">
        <v>69</v>
      </c>
      <c r="C45" s="29"/>
      <c r="D45" s="34"/>
      <c r="E45" s="29"/>
      <c r="F45" s="72"/>
      <c r="G45" s="29"/>
      <c r="H45" s="29"/>
      <c r="I45" s="29"/>
      <c r="J45" s="29"/>
      <c r="K45" s="30"/>
    </row>
    <row r="46" spans="2:13" ht="15" customHeight="1" x14ac:dyDescent="0.2"/>
    <row r="47" spans="2:13" ht="11.25" customHeight="1" x14ac:dyDescent="0.2">
      <c r="B47" s="9" t="s">
        <v>41</v>
      </c>
      <c r="C47" s="9"/>
    </row>
    <row r="48" spans="2:13" ht="11.25" customHeight="1" x14ac:dyDescent="0.2">
      <c r="B48" s="10" t="s">
        <v>93</v>
      </c>
      <c r="C48" s="10"/>
    </row>
    <row r="49" spans="2:11" ht="15" customHeight="1" x14ac:dyDescent="0.2">
      <c r="B49" s="10"/>
      <c r="C49" s="10"/>
    </row>
    <row r="50" spans="2:11" ht="27" customHeight="1" x14ac:dyDescent="0.2">
      <c r="B50" s="32" t="s">
        <v>113</v>
      </c>
      <c r="C50" s="31"/>
      <c r="D50" s="21"/>
      <c r="E50" s="21"/>
      <c r="F50" s="21"/>
      <c r="G50" s="21"/>
      <c r="H50" s="21"/>
      <c r="I50" s="21"/>
      <c r="J50" s="21"/>
      <c r="K50" s="22"/>
    </row>
    <row r="51" spans="2:11" ht="15" customHeight="1" x14ac:dyDescent="0.2">
      <c r="B51" s="27" t="s">
        <v>65</v>
      </c>
      <c r="C51" s="3"/>
      <c r="D51" s="84" t="str">
        <f>IF(D15="ja",D31,"")</f>
        <v/>
      </c>
      <c r="K51" s="24"/>
    </row>
    <row r="52" spans="2:11" ht="15" customHeight="1" x14ac:dyDescent="0.2">
      <c r="B52" s="27" t="s">
        <v>58</v>
      </c>
      <c r="C52" s="3"/>
      <c r="D52" s="60" t="str">
        <f>IF(D15="ja",10,"")</f>
        <v/>
      </c>
      <c r="K52" s="24"/>
    </row>
    <row r="53" spans="2:11" ht="15" customHeight="1" x14ac:dyDescent="0.2">
      <c r="B53" s="27" t="s">
        <v>70</v>
      </c>
      <c r="C53" s="3"/>
      <c r="D53" s="62"/>
      <c r="F53" s="7" t="s">
        <v>57</v>
      </c>
      <c r="G53" s="7"/>
      <c r="H53" s="7"/>
      <c r="I53" s="7"/>
      <c r="J53" s="48" t="str">
        <f>IF(D53=0,"",IF(D15="ja",10*D53*D51,"Kibe muss ja sein!"))</f>
        <v/>
      </c>
      <c r="K53" s="24"/>
    </row>
    <row r="54" spans="2:11" ht="7.5" customHeight="1" x14ac:dyDescent="0.2">
      <c r="B54" s="35"/>
      <c r="C54" s="36"/>
      <c r="D54" s="29"/>
      <c r="E54" s="29"/>
      <c r="F54" s="36"/>
      <c r="G54" s="36"/>
      <c r="H54" s="36"/>
      <c r="I54" s="36"/>
      <c r="J54" s="36"/>
      <c r="K54" s="30"/>
    </row>
    <row r="55" spans="2:11" ht="7.5" customHeight="1" x14ac:dyDescent="0.2"/>
    <row r="56" spans="2:11" ht="27" customHeight="1" x14ac:dyDescent="0.2">
      <c r="B56" s="32" t="s">
        <v>104</v>
      </c>
      <c r="C56" s="20"/>
      <c r="D56" s="21"/>
      <c r="E56" s="21"/>
      <c r="F56" s="21"/>
      <c r="G56" s="21"/>
      <c r="H56" s="21"/>
      <c r="I56" s="21"/>
      <c r="J56" s="21"/>
      <c r="K56" s="22"/>
    </row>
    <row r="57" spans="2:11" ht="22.5" customHeight="1" x14ac:dyDescent="0.2">
      <c r="B57" s="43" t="s">
        <v>73</v>
      </c>
      <c r="C57" s="4"/>
      <c r="D57" s="8"/>
      <c r="K57" s="24"/>
    </row>
    <row r="58" spans="2:11" ht="15" customHeight="1" x14ac:dyDescent="0.2">
      <c r="B58" s="27" t="s">
        <v>59</v>
      </c>
      <c r="D58" s="92" t="str">
        <f>IF(D8="","",D8)</f>
        <v/>
      </c>
      <c r="E58" s="93"/>
      <c r="F58" s="93"/>
      <c r="G58" s="93"/>
      <c r="H58" s="93"/>
      <c r="I58" s="93"/>
      <c r="J58" s="94"/>
      <c r="K58" s="24"/>
    </row>
    <row r="59" spans="2:11" ht="15" customHeight="1" x14ac:dyDescent="0.2">
      <c r="B59" s="26" t="s">
        <v>64</v>
      </c>
      <c r="D59" s="92" t="str">
        <f>IF(D9="","",D9)</f>
        <v/>
      </c>
      <c r="E59" s="93"/>
      <c r="F59" s="93"/>
      <c r="G59" s="93"/>
      <c r="H59" s="93"/>
      <c r="I59" s="93"/>
      <c r="J59" s="94"/>
      <c r="K59" s="24"/>
    </row>
    <row r="60" spans="2:11" ht="15" customHeight="1" x14ac:dyDescent="0.2">
      <c r="B60" s="26" t="s">
        <v>1</v>
      </c>
      <c r="D60" s="92" t="str">
        <f>IF(D10="","",D10)</f>
        <v/>
      </c>
      <c r="E60" s="93"/>
      <c r="F60" s="93"/>
      <c r="G60" s="93"/>
      <c r="H60" s="93"/>
      <c r="I60" s="93"/>
      <c r="J60" s="94"/>
      <c r="K60" s="24"/>
    </row>
    <row r="61" spans="2:11" ht="7.5" customHeight="1" x14ac:dyDescent="0.2">
      <c r="B61" s="26"/>
      <c r="K61" s="24"/>
    </row>
    <row r="62" spans="2:11" ht="15" customHeight="1" x14ac:dyDescent="0.2">
      <c r="B62" s="33" t="s">
        <v>6</v>
      </c>
      <c r="C62" s="7"/>
      <c r="D62" s="17" t="s">
        <v>31</v>
      </c>
      <c r="E62" s="17"/>
      <c r="F62" s="17" t="s">
        <v>40</v>
      </c>
      <c r="G62" s="3"/>
      <c r="I62" s="3"/>
      <c r="J62" s="18" t="s">
        <v>50</v>
      </c>
      <c r="K62" s="24"/>
    </row>
    <row r="63" spans="2:11" ht="15" customHeight="1" x14ac:dyDescent="0.2">
      <c r="B63" s="26" t="s">
        <v>7</v>
      </c>
      <c r="D63" s="62"/>
      <c r="F63" s="64"/>
      <c r="J63" s="46" t="str">
        <f>IF(COUNT(D63,F63)=2,D63*F63,"")</f>
        <v/>
      </c>
      <c r="K63" s="24"/>
    </row>
    <row r="64" spans="2:11" ht="15" customHeight="1" x14ac:dyDescent="0.2">
      <c r="B64" s="26" t="s">
        <v>8</v>
      </c>
      <c r="D64" s="62"/>
      <c r="F64" s="64"/>
      <c r="J64" s="46" t="str">
        <f>IF(COUNT(D64,F64)=2,D64*F64,"")</f>
        <v/>
      </c>
      <c r="K64" s="24"/>
    </row>
    <row r="65" spans="2:11" ht="15" customHeight="1" x14ac:dyDescent="0.2">
      <c r="B65" s="27" t="s">
        <v>77</v>
      </c>
      <c r="D65" s="62"/>
      <c r="F65" s="64"/>
      <c r="J65" s="46" t="str">
        <f>IF(COUNT(D65,F65)=2,D65*F65,"")</f>
        <v/>
      </c>
      <c r="K65" s="24"/>
    </row>
    <row r="66" spans="2:11" ht="15" customHeight="1" x14ac:dyDescent="0.2">
      <c r="B66" s="27" t="s">
        <v>78</v>
      </c>
      <c r="D66" s="62"/>
      <c r="F66" s="64"/>
      <c r="J66" s="46" t="str">
        <f>IF(COUNT(D66,F66)=2,D66*F66,"")</f>
        <v/>
      </c>
      <c r="K66" s="24"/>
    </row>
    <row r="67" spans="2:11" ht="7.5" customHeight="1" x14ac:dyDescent="0.2">
      <c r="B67" s="26"/>
      <c r="K67" s="24"/>
    </row>
    <row r="68" spans="2:11" ht="15" customHeight="1" x14ac:dyDescent="0.2">
      <c r="B68" s="37" t="s">
        <v>74</v>
      </c>
      <c r="C68" s="11"/>
      <c r="D68" s="14"/>
      <c r="F68" s="44"/>
      <c r="K68" s="24"/>
    </row>
    <row r="69" spans="2:11" ht="15" customHeight="1" x14ac:dyDescent="0.2">
      <c r="B69" s="65"/>
      <c r="C69" s="11"/>
      <c r="D69" s="62"/>
      <c r="F69" s="64"/>
      <c r="J69" s="46" t="str">
        <f>IF(COUNT(D69,F69)=2,D69*F69,"")</f>
        <v/>
      </c>
      <c r="K69" s="24"/>
    </row>
    <row r="70" spans="2:11" ht="15" customHeight="1" x14ac:dyDescent="0.2">
      <c r="B70" s="65"/>
      <c r="C70" s="11"/>
      <c r="D70" s="62"/>
      <c r="F70" s="64"/>
      <c r="J70" s="49" t="str">
        <f>IF(COUNT(D70,F70)=2,D70*F70,"")</f>
        <v/>
      </c>
      <c r="K70" s="24"/>
    </row>
    <row r="71" spans="2:11" ht="15" customHeight="1" x14ac:dyDescent="0.2">
      <c r="B71" s="38"/>
      <c r="C71" s="11"/>
      <c r="D71" s="12"/>
      <c r="F71" s="7" t="s">
        <v>9</v>
      </c>
      <c r="J71" s="50">
        <f>SUM(J63:J70)</f>
        <v>0</v>
      </c>
      <c r="K71" s="24"/>
    </row>
    <row r="72" spans="2:11" ht="3" customHeight="1" x14ac:dyDescent="0.2">
      <c r="B72" s="26"/>
      <c r="D72" s="12"/>
      <c r="K72" s="24"/>
    </row>
    <row r="73" spans="2:11" ht="15" customHeight="1" x14ac:dyDescent="0.2">
      <c r="B73" s="33" t="s">
        <v>10</v>
      </c>
      <c r="C73" s="7"/>
      <c r="D73" s="12"/>
      <c r="K73" s="24"/>
    </row>
    <row r="74" spans="2:11" ht="15" customHeight="1" x14ac:dyDescent="0.2">
      <c r="B74" s="27" t="s">
        <v>11</v>
      </c>
      <c r="C74" s="3"/>
      <c r="D74" s="12"/>
      <c r="J74" s="66"/>
      <c r="K74" s="24"/>
    </row>
    <row r="75" spans="2:11" ht="15" customHeight="1" x14ac:dyDescent="0.2">
      <c r="B75" s="27" t="s">
        <v>12</v>
      </c>
      <c r="C75" s="3"/>
      <c r="D75" s="12"/>
      <c r="J75" s="66"/>
      <c r="K75" s="24"/>
    </row>
    <row r="76" spans="2:11" ht="15" customHeight="1" x14ac:dyDescent="0.2">
      <c r="B76" s="27" t="s">
        <v>46</v>
      </c>
      <c r="C76" s="3"/>
      <c r="D76" s="98"/>
      <c r="E76" s="96"/>
      <c r="F76" s="96"/>
      <c r="G76" s="96"/>
      <c r="H76" s="97"/>
      <c r="J76" s="66"/>
      <c r="K76" s="24"/>
    </row>
    <row r="77" spans="2:11" ht="15" customHeight="1" x14ac:dyDescent="0.2">
      <c r="B77" s="27" t="s">
        <v>46</v>
      </c>
      <c r="C77" s="3"/>
      <c r="D77" s="95"/>
      <c r="E77" s="96"/>
      <c r="F77" s="96"/>
      <c r="G77" s="96"/>
      <c r="H77" s="97"/>
      <c r="J77" s="67"/>
      <c r="K77" s="24"/>
    </row>
    <row r="78" spans="2:11" ht="15" customHeight="1" x14ac:dyDescent="0.2">
      <c r="B78" s="38"/>
      <c r="C78" s="7"/>
      <c r="D78" s="12"/>
      <c r="F78" s="7" t="s">
        <v>13</v>
      </c>
      <c r="H78" s="7"/>
      <c r="J78" s="50">
        <f>SUM(J74:J77)</f>
        <v>0</v>
      </c>
      <c r="K78" s="24"/>
    </row>
    <row r="79" spans="2:11" ht="3" customHeight="1" x14ac:dyDescent="0.2">
      <c r="B79" s="26"/>
      <c r="D79" s="12"/>
      <c r="K79" s="24"/>
    </row>
    <row r="80" spans="2:11" ht="15" customHeight="1" x14ac:dyDescent="0.2">
      <c r="B80" s="33" t="s">
        <v>14</v>
      </c>
      <c r="C80" s="7"/>
      <c r="D80" s="12"/>
      <c r="K80" s="24"/>
    </row>
    <row r="81" spans="2:11" ht="15" customHeight="1" x14ac:dyDescent="0.2">
      <c r="B81" s="27" t="s">
        <v>15</v>
      </c>
      <c r="C81" s="3"/>
      <c r="D81" s="12"/>
      <c r="J81" s="66"/>
      <c r="K81" s="24"/>
    </row>
    <row r="82" spans="2:11" ht="15" customHeight="1" x14ac:dyDescent="0.2">
      <c r="B82" s="27" t="s">
        <v>46</v>
      </c>
      <c r="C82" s="3"/>
      <c r="D82" s="95"/>
      <c r="E82" s="96"/>
      <c r="F82" s="96"/>
      <c r="G82" s="96"/>
      <c r="H82" s="97"/>
      <c r="J82" s="66"/>
      <c r="K82" s="24"/>
    </row>
    <row r="83" spans="2:11" ht="15" customHeight="1" x14ac:dyDescent="0.2">
      <c r="B83" s="27" t="s">
        <v>46</v>
      </c>
      <c r="C83" s="3"/>
      <c r="D83" s="95"/>
      <c r="E83" s="96"/>
      <c r="F83" s="96"/>
      <c r="G83" s="96"/>
      <c r="H83" s="97"/>
      <c r="J83" s="67"/>
      <c r="K83" s="24"/>
    </row>
    <row r="84" spans="2:11" ht="15" customHeight="1" x14ac:dyDescent="0.2">
      <c r="B84" s="38"/>
      <c r="C84" s="7"/>
      <c r="D84" s="12"/>
      <c r="F84" s="7" t="s">
        <v>16</v>
      </c>
      <c r="H84" s="7"/>
      <c r="J84" s="50">
        <f>SUM(J81:J83)</f>
        <v>0</v>
      </c>
      <c r="K84" s="24"/>
    </row>
    <row r="85" spans="2:11" ht="3" customHeight="1" x14ac:dyDescent="0.2">
      <c r="B85" s="26"/>
      <c r="D85" s="12"/>
      <c r="K85" s="24"/>
    </row>
    <row r="86" spans="2:11" ht="15" customHeight="1" x14ac:dyDescent="0.2">
      <c r="B86" s="33" t="s">
        <v>17</v>
      </c>
      <c r="C86" s="7"/>
      <c r="D86" s="12"/>
      <c r="K86" s="24"/>
    </row>
    <row r="87" spans="2:11" ht="15" customHeight="1" x14ac:dyDescent="0.2">
      <c r="B87" s="27" t="s">
        <v>18</v>
      </c>
      <c r="C87" s="3"/>
      <c r="D87" s="12"/>
      <c r="J87" s="66"/>
      <c r="K87" s="24"/>
    </row>
    <row r="88" spans="2:11" ht="15" customHeight="1" x14ac:dyDescent="0.2">
      <c r="B88" s="27" t="s">
        <v>46</v>
      </c>
      <c r="C88" s="3"/>
      <c r="D88" s="95"/>
      <c r="E88" s="96"/>
      <c r="F88" s="96"/>
      <c r="G88" s="96"/>
      <c r="H88" s="97"/>
      <c r="J88" s="67"/>
      <c r="K88" s="24"/>
    </row>
    <row r="89" spans="2:11" ht="15" customHeight="1" x14ac:dyDescent="0.2">
      <c r="B89" s="38"/>
      <c r="C89" s="7"/>
      <c r="D89" s="12"/>
      <c r="F89" s="7" t="s">
        <v>20</v>
      </c>
      <c r="H89" s="7"/>
      <c r="J89" s="50">
        <f>SUM(J87:J88)</f>
        <v>0</v>
      </c>
      <c r="K89" s="24"/>
    </row>
    <row r="90" spans="2:11" ht="3" customHeight="1" x14ac:dyDescent="0.2">
      <c r="B90" s="26"/>
      <c r="D90" s="12"/>
      <c r="K90" s="24"/>
    </row>
    <row r="91" spans="2:11" ht="15" customHeight="1" x14ac:dyDescent="0.2">
      <c r="B91" s="33" t="s">
        <v>19</v>
      </c>
      <c r="C91" s="7"/>
      <c r="D91" s="12"/>
      <c r="K91" s="24"/>
    </row>
    <row r="92" spans="2:11" ht="15" customHeight="1" x14ac:dyDescent="0.2">
      <c r="B92" s="27" t="s">
        <v>47</v>
      </c>
      <c r="C92" s="3"/>
      <c r="D92" s="95"/>
      <c r="E92" s="96"/>
      <c r="F92" s="96"/>
      <c r="G92" s="96"/>
      <c r="H92" s="97"/>
      <c r="J92" s="66"/>
      <c r="K92" s="24"/>
    </row>
    <row r="93" spans="2:11" ht="15" customHeight="1" x14ac:dyDescent="0.2">
      <c r="B93" s="27" t="s">
        <v>47</v>
      </c>
      <c r="C93" s="3"/>
      <c r="D93" s="95"/>
      <c r="E93" s="96"/>
      <c r="F93" s="96"/>
      <c r="G93" s="96"/>
      <c r="H93" s="97"/>
      <c r="J93" s="66"/>
      <c r="K93" s="24"/>
    </row>
    <row r="94" spans="2:11" ht="15" customHeight="1" x14ac:dyDescent="0.2">
      <c r="B94" s="27" t="s">
        <v>47</v>
      </c>
      <c r="C94" s="3"/>
      <c r="D94" s="95"/>
      <c r="E94" s="96"/>
      <c r="F94" s="96"/>
      <c r="G94" s="96"/>
      <c r="H94" s="97"/>
      <c r="J94" s="66"/>
      <c r="K94" s="24"/>
    </row>
    <row r="95" spans="2:11" ht="15" customHeight="1" x14ac:dyDescent="0.2">
      <c r="B95" s="27" t="s">
        <v>47</v>
      </c>
      <c r="C95" s="3"/>
      <c r="D95" s="95"/>
      <c r="E95" s="96"/>
      <c r="F95" s="96"/>
      <c r="G95" s="96"/>
      <c r="H95" s="97"/>
      <c r="J95" s="67"/>
      <c r="K95" s="24"/>
    </row>
    <row r="96" spans="2:11" ht="15" customHeight="1" x14ac:dyDescent="0.2">
      <c r="B96" s="38"/>
      <c r="C96" s="7"/>
      <c r="D96" s="12"/>
      <c r="F96" s="7" t="s">
        <v>21</v>
      </c>
      <c r="H96" s="7"/>
      <c r="J96" s="50">
        <f>SUM(J92:J95)</f>
        <v>0</v>
      </c>
      <c r="K96" s="24"/>
    </row>
    <row r="97" spans="2:11" ht="7.5" customHeight="1" x14ac:dyDescent="0.2">
      <c r="B97" s="26"/>
      <c r="D97" s="12"/>
      <c r="J97" s="8"/>
      <c r="K97" s="24"/>
    </row>
    <row r="98" spans="2:11" ht="15" customHeight="1" x14ac:dyDescent="0.2">
      <c r="B98" s="33"/>
      <c r="C98" s="7"/>
      <c r="D98" s="13"/>
      <c r="E98" s="7"/>
      <c r="F98" s="7" t="s">
        <v>24</v>
      </c>
      <c r="G98" s="7"/>
      <c r="H98" s="7"/>
      <c r="I98" s="7"/>
      <c r="J98" s="48">
        <f>ROUND(SUM(J71,J78,J84,J89,J96),0)</f>
        <v>0</v>
      </c>
      <c r="K98" s="24"/>
    </row>
    <row r="99" spans="2:11" ht="7.5" customHeight="1" x14ac:dyDescent="0.2">
      <c r="B99" s="28"/>
      <c r="C99" s="29"/>
      <c r="D99" s="34"/>
      <c r="E99" s="29"/>
      <c r="F99" s="29"/>
      <c r="G99" s="29"/>
      <c r="H99" s="29"/>
      <c r="I99" s="29"/>
      <c r="J99" s="39"/>
      <c r="K99" s="30"/>
    </row>
    <row r="100" spans="2:11" ht="7.5" customHeight="1" x14ac:dyDescent="0.2"/>
    <row r="101" spans="2:11" ht="11.25" customHeight="1" x14ac:dyDescent="0.2">
      <c r="B101" s="9" t="s">
        <v>41</v>
      </c>
      <c r="C101" s="9"/>
    </row>
    <row r="102" spans="2:11" ht="11.25" customHeight="1" x14ac:dyDescent="0.2">
      <c r="B102" s="10" t="s">
        <v>93</v>
      </c>
      <c r="C102" s="10"/>
    </row>
    <row r="103" spans="2:11" ht="15" customHeight="1" x14ac:dyDescent="0.2">
      <c r="B103" s="10"/>
      <c r="C103" s="10"/>
    </row>
    <row r="104" spans="2:11" ht="30" customHeight="1" x14ac:dyDescent="0.2">
      <c r="B104" s="32" t="s">
        <v>105</v>
      </c>
      <c r="C104" s="20"/>
      <c r="D104" s="21"/>
      <c r="E104" s="21"/>
      <c r="F104" s="21"/>
      <c r="G104" s="21"/>
      <c r="H104" s="21"/>
      <c r="I104" s="21"/>
      <c r="J104" s="21"/>
      <c r="K104" s="22"/>
    </row>
    <row r="105" spans="2:11" ht="30" customHeight="1" x14ac:dyDescent="0.2">
      <c r="B105" s="43" t="s">
        <v>75</v>
      </c>
      <c r="C105" s="4"/>
      <c r="D105" s="8"/>
      <c r="K105" s="24"/>
    </row>
    <row r="106" spans="2:11" ht="15" customHeight="1" x14ac:dyDescent="0.2">
      <c r="B106" s="27" t="s">
        <v>59</v>
      </c>
      <c r="D106" s="92" t="str">
        <f>IF(D8="","",D8)</f>
        <v/>
      </c>
      <c r="E106" s="93"/>
      <c r="F106" s="93"/>
      <c r="G106" s="93"/>
      <c r="H106" s="93"/>
      <c r="I106" s="93"/>
      <c r="J106" s="94"/>
      <c r="K106" s="24"/>
    </row>
    <row r="107" spans="2:11" ht="15" customHeight="1" x14ac:dyDescent="0.2">
      <c r="B107" s="26" t="s">
        <v>64</v>
      </c>
      <c r="D107" s="92" t="str">
        <f>IF(D9="","",D9)</f>
        <v/>
      </c>
      <c r="E107" s="93"/>
      <c r="F107" s="93"/>
      <c r="G107" s="93"/>
      <c r="H107" s="93"/>
      <c r="I107" s="93"/>
      <c r="J107" s="94"/>
      <c r="K107" s="24"/>
    </row>
    <row r="108" spans="2:11" ht="15" customHeight="1" x14ac:dyDescent="0.2">
      <c r="B108" s="26" t="s">
        <v>1</v>
      </c>
      <c r="D108" s="92" t="str">
        <f>IF(D10="","",D10)</f>
        <v/>
      </c>
      <c r="E108" s="93"/>
      <c r="F108" s="93"/>
      <c r="G108" s="93"/>
      <c r="H108" s="93"/>
      <c r="I108" s="93"/>
      <c r="J108" s="94"/>
      <c r="K108" s="24"/>
    </row>
    <row r="109" spans="2:11" ht="15" customHeight="1" x14ac:dyDescent="0.2">
      <c r="B109" s="26"/>
      <c r="K109" s="24"/>
    </row>
    <row r="110" spans="2:11" ht="30" customHeight="1" x14ac:dyDescent="0.2">
      <c r="B110" s="33" t="s">
        <v>60</v>
      </c>
      <c r="C110" s="7"/>
      <c r="D110" s="58" t="s">
        <v>79</v>
      </c>
      <c r="E110" s="17"/>
      <c r="F110" s="56" t="s">
        <v>80</v>
      </c>
      <c r="G110" s="3"/>
      <c r="H110" s="56" t="s">
        <v>81</v>
      </c>
      <c r="I110" s="3"/>
      <c r="J110" s="56" t="s">
        <v>82</v>
      </c>
      <c r="K110" s="24"/>
    </row>
    <row r="111" spans="2:11" ht="15" customHeight="1" x14ac:dyDescent="0.2">
      <c r="B111" s="27" t="s">
        <v>106</v>
      </c>
      <c r="C111" s="3"/>
      <c r="D111" s="47">
        <f>D34</f>
        <v>0</v>
      </c>
      <c r="F111" s="68"/>
      <c r="H111" s="50" t="str">
        <f>IF(COUNT(F111,D$31)&lt;2,"",F111*D$31)</f>
        <v/>
      </c>
      <c r="J111" s="50" t="str">
        <f>IF(COUNT(D111,F111,H111)=3,D111*H111,"")</f>
        <v/>
      </c>
      <c r="K111" s="24"/>
    </row>
    <row r="112" spans="2:11" ht="15" customHeight="1" x14ac:dyDescent="0.2">
      <c r="B112" s="27" t="s">
        <v>61</v>
      </c>
      <c r="C112" s="3"/>
      <c r="D112" s="47">
        <f>D30-D34</f>
        <v>0</v>
      </c>
      <c r="F112" s="68"/>
      <c r="H112" s="50" t="str">
        <f>IF(COUNT(F112,D$31)&lt;2,"",F112*D$31)</f>
        <v/>
      </c>
      <c r="J112" s="50" t="str">
        <f>IF(COUNT(D112,F112,H112)=3,D112*H112,"")</f>
        <v/>
      </c>
      <c r="K112" s="24"/>
    </row>
    <row r="113" spans="2:11" ht="15" customHeight="1" x14ac:dyDescent="0.2">
      <c r="B113" s="26"/>
      <c r="K113" s="24"/>
    </row>
    <row r="114" spans="2:11" ht="15" customHeight="1" x14ac:dyDescent="0.2">
      <c r="B114" s="33" t="s">
        <v>22</v>
      </c>
      <c r="C114" s="7"/>
      <c r="J114" s="66"/>
      <c r="K114" s="24"/>
    </row>
    <row r="115" spans="2:11" ht="15" customHeight="1" x14ac:dyDescent="0.2">
      <c r="B115" s="26"/>
      <c r="K115" s="24"/>
    </row>
    <row r="116" spans="2:11" ht="15" customHeight="1" x14ac:dyDescent="0.2">
      <c r="B116" s="33" t="s">
        <v>23</v>
      </c>
      <c r="C116" s="7"/>
      <c r="K116" s="24"/>
    </row>
    <row r="117" spans="2:11" ht="15" customHeight="1" x14ac:dyDescent="0.2">
      <c r="B117" s="27" t="s">
        <v>52</v>
      </c>
      <c r="C117" s="3"/>
      <c r="J117" s="61" t="str">
        <f>J43</f>
        <v/>
      </c>
      <c r="K117" s="24"/>
    </row>
    <row r="118" spans="2:11" ht="15" customHeight="1" x14ac:dyDescent="0.2">
      <c r="B118" s="27" t="s">
        <v>32</v>
      </c>
      <c r="C118" s="3"/>
      <c r="J118" s="66"/>
      <c r="K118" s="24"/>
    </row>
    <row r="119" spans="2:11" ht="15" customHeight="1" x14ac:dyDescent="0.2">
      <c r="B119" s="27" t="s">
        <v>33</v>
      </c>
      <c r="C119" s="3"/>
      <c r="J119" s="66"/>
      <c r="K119" s="24"/>
    </row>
    <row r="120" spans="2:11" ht="15" customHeight="1" x14ac:dyDescent="0.2">
      <c r="B120" s="27" t="s">
        <v>94</v>
      </c>
      <c r="C120" s="3"/>
      <c r="J120" s="66"/>
      <c r="K120" s="24"/>
    </row>
    <row r="121" spans="2:11" ht="15" customHeight="1" x14ac:dyDescent="0.2">
      <c r="B121" s="27" t="s">
        <v>35</v>
      </c>
      <c r="C121" s="3"/>
      <c r="J121" s="66"/>
      <c r="K121" s="24"/>
    </row>
    <row r="122" spans="2:11" ht="15" customHeight="1" x14ac:dyDescent="0.2">
      <c r="B122" s="27" t="s">
        <v>34</v>
      </c>
      <c r="C122" s="3"/>
      <c r="J122" s="66"/>
      <c r="K122" s="24"/>
    </row>
    <row r="123" spans="2:11" ht="15" customHeight="1" x14ac:dyDescent="0.2">
      <c r="B123" s="27" t="s">
        <v>53</v>
      </c>
      <c r="C123" s="3"/>
      <c r="F123" s="95"/>
      <c r="G123" s="96"/>
      <c r="H123" s="97"/>
      <c r="J123" s="66"/>
      <c r="K123" s="24"/>
    </row>
    <row r="124" spans="2:11" ht="15" customHeight="1" x14ac:dyDescent="0.2">
      <c r="B124" s="27" t="s">
        <v>36</v>
      </c>
      <c r="C124" s="3"/>
      <c r="J124" s="66"/>
      <c r="K124" s="24"/>
    </row>
    <row r="125" spans="2:11" ht="15" customHeight="1" x14ac:dyDescent="0.2">
      <c r="B125" s="27" t="s">
        <v>37</v>
      </c>
      <c r="C125" s="3"/>
      <c r="J125" s="66"/>
      <c r="K125" s="24"/>
    </row>
    <row r="126" spans="2:11" ht="15" customHeight="1" x14ac:dyDescent="0.2">
      <c r="B126" s="27" t="s">
        <v>48</v>
      </c>
      <c r="C126" s="3"/>
      <c r="F126" s="95"/>
      <c r="G126" s="96"/>
      <c r="H126" s="97"/>
      <c r="J126" s="66"/>
      <c r="K126" s="24"/>
    </row>
    <row r="127" spans="2:11" ht="15" customHeight="1" x14ac:dyDescent="0.2">
      <c r="B127" s="27" t="s">
        <v>49</v>
      </c>
      <c r="C127" s="3"/>
      <c r="F127" s="95"/>
      <c r="G127" s="96"/>
      <c r="H127" s="97"/>
      <c r="J127" s="66"/>
      <c r="K127" s="24"/>
    </row>
    <row r="128" spans="2:11" ht="15" customHeight="1" x14ac:dyDescent="0.2">
      <c r="B128" s="27" t="s">
        <v>49</v>
      </c>
      <c r="C128" s="3"/>
      <c r="F128" s="95"/>
      <c r="G128" s="96"/>
      <c r="H128" s="97"/>
      <c r="J128" s="66"/>
      <c r="K128" s="24"/>
    </row>
    <row r="129" spans="2:11" ht="15" customHeight="1" x14ac:dyDescent="0.2">
      <c r="B129" s="26"/>
      <c r="K129" s="24"/>
    </row>
    <row r="130" spans="2:11" ht="15" customHeight="1" x14ac:dyDescent="0.2">
      <c r="B130" s="33"/>
      <c r="C130" s="7"/>
      <c r="D130" s="7"/>
      <c r="E130" s="7"/>
      <c r="F130" s="13" t="s">
        <v>25</v>
      </c>
      <c r="G130" s="7"/>
      <c r="H130" s="13"/>
      <c r="I130" s="7"/>
      <c r="J130" s="48">
        <f>ROUND(SUM(J111:J128),0)</f>
        <v>0</v>
      </c>
      <c r="K130" s="24"/>
    </row>
    <row r="131" spans="2:11" ht="7.5" customHeight="1" x14ac:dyDescent="0.2">
      <c r="B131" s="40"/>
      <c r="C131" s="41"/>
      <c r="D131" s="29"/>
      <c r="E131" s="29"/>
      <c r="F131" s="29"/>
      <c r="G131" s="29"/>
      <c r="H131" s="29"/>
      <c r="I131" s="29"/>
      <c r="J131" s="42"/>
      <c r="K131" s="30"/>
    </row>
    <row r="132" spans="2:11" ht="7.5" customHeight="1" x14ac:dyDescent="0.2">
      <c r="B132" s="4"/>
      <c r="C132" s="4"/>
      <c r="J132" s="4"/>
    </row>
    <row r="133" spans="2:11" ht="30" customHeight="1" x14ac:dyDescent="0.2">
      <c r="B133" s="32" t="s">
        <v>114</v>
      </c>
      <c r="C133" s="20"/>
      <c r="D133" s="21"/>
      <c r="E133" s="21"/>
      <c r="F133" s="21"/>
      <c r="G133" s="21"/>
      <c r="H133" s="21"/>
      <c r="I133" s="21"/>
      <c r="J133" s="75" t="s">
        <v>96</v>
      </c>
      <c r="K133" s="22"/>
    </row>
    <row r="134" spans="2:11" ht="15" customHeight="1" x14ac:dyDescent="0.2">
      <c r="B134" s="26" t="s">
        <v>24</v>
      </c>
      <c r="J134" s="51">
        <f>J98</f>
        <v>0</v>
      </c>
      <c r="K134" s="24"/>
    </row>
    <row r="135" spans="2:11" ht="15" customHeight="1" x14ac:dyDescent="0.2">
      <c r="B135" s="26" t="s">
        <v>25</v>
      </c>
      <c r="J135" s="51">
        <f>J130</f>
        <v>0</v>
      </c>
      <c r="K135" s="24"/>
    </row>
    <row r="136" spans="2:11" ht="15" customHeight="1" x14ac:dyDescent="0.2">
      <c r="B136" s="26" t="s">
        <v>26</v>
      </c>
      <c r="J136" s="51">
        <f>J135-J134</f>
        <v>0</v>
      </c>
      <c r="K136" s="24"/>
    </row>
    <row r="137" spans="2:11" ht="7.5" customHeight="1" x14ac:dyDescent="0.2">
      <c r="B137" s="28"/>
      <c r="C137" s="29"/>
      <c r="D137" s="29"/>
      <c r="E137" s="29"/>
      <c r="F137" s="29"/>
      <c r="G137" s="29"/>
      <c r="H137" s="29"/>
      <c r="I137" s="29"/>
      <c r="J137" s="29"/>
      <c r="K137" s="30"/>
    </row>
    <row r="138" spans="2:11" ht="7.5" customHeight="1" x14ac:dyDescent="0.2"/>
    <row r="139" spans="2:11" ht="30" customHeight="1" x14ac:dyDescent="0.2">
      <c r="B139" s="32" t="s">
        <v>62</v>
      </c>
      <c r="C139" s="20"/>
      <c r="D139" s="21"/>
      <c r="E139" s="21"/>
      <c r="F139" s="21"/>
      <c r="G139" s="21"/>
      <c r="H139" s="21"/>
      <c r="I139" s="21"/>
      <c r="J139" s="75" t="s">
        <v>96</v>
      </c>
      <c r="K139" s="22"/>
    </row>
    <row r="140" spans="2:11" ht="15" customHeight="1" x14ac:dyDescent="0.2">
      <c r="B140" s="27" t="s">
        <v>63</v>
      </c>
      <c r="J140" s="52" t="str">
        <f>J43</f>
        <v/>
      </c>
      <c r="K140" s="24"/>
    </row>
    <row r="141" spans="2:11" ht="15" customHeight="1" x14ac:dyDescent="0.2">
      <c r="B141" s="27" t="s">
        <v>3</v>
      </c>
      <c r="J141" s="52" t="str">
        <f>IF(D15="ja",J53,"-    ")</f>
        <v xml:space="preserve">-    </v>
      </c>
      <c r="K141" s="24"/>
    </row>
    <row r="142" spans="2:11" ht="15" customHeight="1" x14ac:dyDescent="0.2">
      <c r="B142" s="33" t="s">
        <v>55</v>
      </c>
      <c r="J142" s="53">
        <f>SUM(J140:J141)</f>
        <v>0</v>
      </c>
      <c r="K142" s="24"/>
    </row>
    <row r="143" spans="2:11" ht="7.5" customHeight="1" x14ac:dyDescent="0.2">
      <c r="B143" s="28"/>
      <c r="C143" s="29"/>
      <c r="D143" s="29"/>
      <c r="E143" s="29"/>
      <c r="F143" s="29"/>
      <c r="G143" s="29"/>
      <c r="H143" s="29"/>
      <c r="I143" s="29"/>
      <c r="J143" s="29"/>
      <c r="K143" s="30"/>
    </row>
    <row r="144" spans="2:11" ht="7.5" customHeight="1" x14ac:dyDescent="0.2"/>
    <row r="145" spans="2:11" ht="7.5" customHeight="1" x14ac:dyDescent="0.2">
      <c r="B145" s="70"/>
      <c r="C145" s="21"/>
      <c r="D145" s="21"/>
      <c r="E145" s="21"/>
      <c r="F145" s="21"/>
      <c r="G145" s="21"/>
      <c r="H145" s="21"/>
      <c r="I145" s="21"/>
      <c r="J145" s="21"/>
      <c r="K145" s="22"/>
    </row>
    <row r="146" spans="2:11" ht="15" customHeight="1" x14ac:dyDescent="0.2">
      <c r="B146" s="27" t="s">
        <v>76</v>
      </c>
      <c r="D146" s="2" t="s">
        <v>27</v>
      </c>
      <c r="I146" s="2" t="s">
        <v>28</v>
      </c>
      <c r="K146" s="24"/>
    </row>
    <row r="147" spans="2:11" ht="15" customHeight="1" x14ac:dyDescent="0.2">
      <c r="B147" s="27"/>
      <c r="K147" s="24"/>
    </row>
    <row r="148" spans="2:11" ht="30" customHeight="1" x14ac:dyDescent="0.2">
      <c r="B148" s="69"/>
      <c r="C148" s="71"/>
      <c r="D148" s="89"/>
      <c r="E148" s="90"/>
      <c r="F148" s="91"/>
      <c r="K148" s="24"/>
    </row>
    <row r="149" spans="2:11" ht="7.5" customHeight="1" x14ac:dyDescent="0.2">
      <c r="B149" s="28"/>
      <c r="C149" s="29"/>
      <c r="D149" s="29"/>
      <c r="E149" s="29"/>
      <c r="F149" s="29"/>
      <c r="G149" s="29"/>
      <c r="H149" s="29"/>
      <c r="I149" s="29"/>
      <c r="J149" s="29"/>
      <c r="K149" s="30"/>
    </row>
    <row r="150" spans="2:11" ht="7.5" customHeight="1" x14ac:dyDescent="0.2"/>
  </sheetData>
  <sheetProtection algorithmName="SHA-512" hashValue="dja6xM/F/zw+JE8jLNKcndlCZTm2FyAzdsgCIya+0BxrQFaobp1lEUqj76mc7ydKstXLHAW6JYxaYrV+jgbxJg==" saltValue="hppzN7huKxPt0hSzfoOSvg==" spinCount="100000" sheet="1" objects="1" scenarios="1" selectLockedCells="1"/>
  <mergeCells count="29">
    <mergeCell ref="F123:H123"/>
    <mergeCell ref="D107:J107"/>
    <mergeCell ref="F23:H23"/>
    <mergeCell ref="D59:J59"/>
    <mergeCell ref="F24:H24"/>
    <mergeCell ref="D8:J8"/>
    <mergeCell ref="D9:J9"/>
    <mergeCell ref="D10:J10"/>
    <mergeCell ref="D58:J58"/>
    <mergeCell ref="F20:H20"/>
    <mergeCell ref="F22:H22"/>
    <mergeCell ref="F21:H21"/>
    <mergeCell ref="F19:H19"/>
    <mergeCell ref="D148:F148"/>
    <mergeCell ref="D60:J60"/>
    <mergeCell ref="D93:H93"/>
    <mergeCell ref="D76:H76"/>
    <mergeCell ref="D77:H77"/>
    <mergeCell ref="D94:H94"/>
    <mergeCell ref="F127:H127"/>
    <mergeCell ref="D88:H88"/>
    <mergeCell ref="D92:H92"/>
    <mergeCell ref="F128:H128"/>
    <mergeCell ref="D95:H95"/>
    <mergeCell ref="D82:H82"/>
    <mergeCell ref="D83:H83"/>
    <mergeCell ref="F126:H126"/>
    <mergeCell ref="D106:J106"/>
    <mergeCell ref="D108:J108"/>
  </mergeCells>
  <phoneticPr fontId="0" type="noConversion"/>
  <dataValidations count="1">
    <dataValidation type="list" allowBlank="1" showInputMessage="1" showErrorMessage="1" sqref="D12:D15">
      <formula1>$J$5:$J$6</formula1>
    </dataValidation>
  </dataValidations>
  <printOptions horizontalCentered="1"/>
  <pageMargins left="0.19685039370078741" right="0.39370078740157483" top="0.39370078740157483" bottom="0.51181102362204722" header="0.19685039370078741" footer="0.19685039370078741"/>
  <pageSetup paperSize="9" fitToHeight="0" orientation="portrait" r:id="rId1"/>
  <headerFooter alignWithMargins="0">
    <oddFooter>&amp;L&amp;9&amp;D&amp;R&amp;9Seite &amp;P von &amp;N</oddFooter>
  </headerFooter>
  <rowBreaks count="2" manualBreakCount="2">
    <brk id="46" max="16383" man="1"/>
    <brk id="1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K27" sqref="K27"/>
    </sheetView>
  </sheetViews>
  <sheetFormatPr baseColWidth="10" defaultRowHeight="12.75" x14ac:dyDescent="0.2"/>
  <cols>
    <col min="1" max="1" width="11.7109375" customWidth="1"/>
    <col min="2" max="5" width="22.85546875" customWidth="1"/>
    <col min="6" max="6" width="10.140625" customWidth="1"/>
    <col min="7" max="7" width="11.7109375" customWidth="1"/>
    <col min="8" max="11" width="22.85546875" customWidth="1"/>
  </cols>
  <sheetData>
    <row r="1" spans="1:13" s="86" customFormat="1" ht="18" x14ac:dyDescent="0.25">
      <c r="A1" s="87" t="s">
        <v>116</v>
      </c>
      <c r="G1" s="87" t="s">
        <v>115</v>
      </c>
      <c r="M1" s="86" t="s">
        <v>45</v>
      </c>
    </row>
    <row r="2" spans="1:13" x14ac:dyDescent="0.2">
      <c r="M2" s="1" t="s">
        <v>43</v>
      </c>
    </row>
    <row r="3" spans="1:13" x14ac:dyDescent="0.2">
      <c r="A3" s="77" t="s">
        <v>38</v>
      </c>
      <c r="B3" s="78" t="s">
        <v>39</v>
      </c>
      <c r="C3" s="78" t="s">
        <v>107</v>
      </c>
      <c r="D3" s="78" t="s">
        <v>108</v>
      </c>
      <c r="E3" s="78" t="s">
        <v>109</v>
      </c>
      <c r="G3" s="77" t="s">
        <v>38</v>
      </c>
      <c r="H3" s="78" t="s">
        <v>39</v>
      </c>
      <c r="I3" s="78" t="s">
        <v>107</v>
      </c>
      <c r="J3" s="78" t="s">
        <v>108</v>
      </c>
      <c r="K3" s="78" t="s">
        <v>109</v>
      </c>
      <c r="M3" s="1" t="s">
        <v>44</v>
      </c>
    </row>
    <row r="4" spans="1:13" x14ac:dyDescent="0.2">
      <c r="A4" s="79">
        <v>1</v>
      </c>
      <c r="B4" s="81">
        <v>51.6</v>
      </c>
      <c r="C4" s="81">
        <v>56.9</v>
      </c>
      <c r="D4" s="81">
        <v>65.599999999999994</v>
      </c>
      <c r="E4" s="81">
        <v>80</v>
      </c>
      <c r="G4" s="79">
        <v>1</v>
      </c>
      <c r="H4" s="80">
        <v>51.6</v>
      </c>
      <c r="I4" s="80">
        <v>56.9</v>
      </c>
      <c r="J4" s="80">
        <v>65.599999999999994</v>
      </c>
      <c r="K4" s="80">
        <v>80</v>
      </c>
    </row>
    <row r="5" spans="1:13" x14ac:dyDescent="0.2">
      <c r="A5" s="79">
        <v>2</v>
      </c>
      <c r="B5" s="81">
        <v>82.5</v>
      </c>
      <c r="C5" s="81">
        <v>91</v>
      </c>
      <c r="D5" s="81">
        <v>105</v>
      </c>
      <c r="E5" s="81">
        <v>140</v>
      </c>
      <c r="G5" s="79">
        <v>2</v>
      </c>
      <c r="H5" s="80">
        <v>41.25</v>
      </c>
      <c r="I5" s="80">
        <v>45.5</v>
      </c>
      <c r="J5" s="80">
        <v>52.5</v>
      </c>
      <c r="K5" s="80">
        <v>70</v>
      </c>
    </row>
    <row r="6" spans="1:13" x14ac:dyDescent="0.2">
      <c r="A6" s="79">
        <v>3</v>
      </c>
      <c r="B6" s="81">
        <v>105.2</v>
      </c>
      <c r="C6" s="81">
        <v>116</v>
      </c>
      <c r="D6" s="81">
        <v>133.9</v>
      </c>
      <c r="E6" s="81">
        <v>175</v>
      </c>
      <c r="G6" s="79">
        <v>3</v>
      </c>
      <c r="H6" s="80">
        <v>35.06666666666667</v>
      </c>
      <c r="I6" s="80">
        <v>38.666666666666664</v>
      </c>
      <c r="J6" s="80">
        <v>44.633333333333333</v>
      </c>
      <c r="K6" s="80">
        <v>58.333333333333336</v>
      </c>
    </row>
    <row r="7" spans="1:13" x14ac:dyDescent="0.2">
      <c r="A7" s="79">
        <v>4</v>
      </c>
      <c r="B7" s="81">
        <v>121.7</v>
      </c>
      <c r="C7" s="81">
        <v>134.19999999999999</v>
      </c>
      <c r="D7" s="81">
        <v>154.9</v>
      </c>
      <c r="E7" s="81">
        <v>200</v>
      </c>
      <c r="G7" s="79">
        <v>4</v>
      </c>
      <c r="H7" s="80">
        <v>30.425000000000001</v>
      </c>
      <c r="I7" s="80">
        <v>33.549999999999997</v>
      </c>
      <c r="J7" s="80">
        <v>38.725000000000001</v>
      </c>
      <c r="K7" s="80">
        <v>50</v>
      </c>
    </row>
    <row r="8" spans="1:13" x14ac:dyDescent="0.2">
      <c r="A8" s="79">
        <v>5</v>
      </c>
      <c r="B8" s="81">
        <v>134.1</v>
      </c>
      <c r="C8" s="81">
        <v>147.9</v>
      </c>
      <c r="D8" s="81">
        <v>170.6</v>
      </c>
      <c r="E8" s="81">
        <v>220</v>
      </c>
      <c r="G8" s="79">
        <v>5</v>
      </c>
      <c r="H8" s="80">
        <v>26.82</v>
      </c>
      <c r="I8" s="80">
        <v>29.580000000000002</v>
      </c>
      <c r="J8" s="80">
        <v>34.119999999999997</v>
      </c>
      <c r="K8" s="80">
        <v>44</v>
      </c>
    </row>
    <row r="9" spans="1:13" x14ac:dyDescent="0.2">
      <c r="A9" s="79">
        <v>6</v>
      </c>
      <c r="B9" s="81">
        <v>142.30000000000001</v>
      </c>
      <c r="C9" s="81">
        <v>157</v>
      </c>
      <c r="D9" s="81">
        <v>181.1</v>
      </c>
      <c r="E9" s="81">
        <v>235</v>
      </c>
      <c r="G9" s="79">
        <v>6</v>
      </c>
      <c r="H9" s="80">
        <v>23.716666666666669</v>
      </c>
      <c r="I9" s="80">
        <v>26.166666666666668</v>
      </c>
      <c r="J9" s="80">
        <v>30.183333333333334</v>
      </c>
      <c r="K9" s="80">
        <v>39.166666666666664</v>
      </c>
    </row>
    <row r="10" spans="1:13" x14ac:dyDescent="0.2">
      <c r="A10" s="79">
        <v>7</v>
      </c>
      <c r="B10" s="81">
        <v>148.5</v>
      </c>
      <c r="C10" s="81">
        <v>163.80000000000001</v>
      </c>
      <c r="D10" s="81">
        <v>189</v>
      </c>
      <c r="E10" s="81">
        <v>245</v>
      </c>
      <c r="G10" s="79">
        <v>7</v>
      </c>
      <c r="H10" s="80">
        <v>21.214285714285715</v>
      </c>
      <c r="I10" s="80">
        <v>23.400000000000002</v>
      </c>
      <c r="J10" s="80">
        <v>27</v>
      </c>
      <c r="K10" s="80">
        <v>35</v>
      </c>
    </row>
    <row r="11" spans="1:13" x14ac:dyDescent="0.2">
      <c r="A11" s="79">
        <v>8</v>
      </c>
      <c r="B11" s="81">
        <v>153.69999999999999</v>
      </c>
      <c r="C11" s="81">
        <v>169.5</v>
      </c>
      <c r="D11" s="81">
        <v>195.6</v>
      </c>
      <c r="E11" s="81">
        <v>250</v>
      </c>
      <c r="G11" s="79">
        <v>8</v>
      </c>
      <c r="H11" s="80">
        <v>19.212499999999999</v>
      </c>
      <c r="I11" s="80">
        <v>21.1875</v>
      </c>
      <c r="J11" s="80">
        <v>24.45</v>
      </c>
      <c r="K11" s="80">
        <v>31.25</v>
      </c>
    </row>
    <row r="12" spans="1:13" x14ac:dyDescent="0.2">
      <c r="A12" s="79">
        <v>9</v>
      </c>
      <c r="B12" s="81">
        <v>157.80000000000001</v>
      </c>
      <c r="C12" s="81">
        <v>174</v>
      </c>
      <c r="D12" s="81">
        <v>200.8</v>
      </c>
      <c r="E12" s="81">
        <v>250</v>
      </c>
      <c r="G12" s="79">
        <v>9</v>
      </c>
      <c r="H12" s="80">
        <v>17.533333333333335</v>
      </c>
      <c r="I12" s="80">
        <v>19.333333333333332</v>
      </c>
      <c r="J12" s="80">
        <v>22.311111111111114</v>
      </c>
      <c r="K12" s="80">
        <v>27.777777777777779</v>
      </c>
    </row>
    <row r="13" spans="1:13" x14ac:dyDescent="0.2">
      <c r="A13" s="79">
        <v>10</v>
      </c>
      <c r="B13" s="81">
        <v>160.9</v>
      </c>
      <c r="C13" s="81">
        <v>177.5</v>
      </c>
      <c r="D13" s="81">
        <v>204.8</v>
      </c>
      <c r="E13" s="81">
        <v>250</v>
      </c>
      <c r="G13" s="79">
        <v>10</v>
      </c>
      <c r="H13" s="80">
        <v>16.09</v>
      </c>
      <c r="I13" s="80">
        <v>17.75</v>
      </c>
      <c r="J13" s="80">
        <v>20.48</v>
      </c>
      <c r="K13" s="80">
        <v>25</v>
      </c>
    </row>
    <row r="14" spans="1:13" x14ac:dyDescent="0.2">
      <c r="A14" s="79">
        <v>11</v>
      </c>
      <c r="B14" s="81">
        <v>162.9</v>
      </c>
      <c r="C14" s="81">
        <v>179.7</v>
      </c>
      <c r="D14" s="81">
        <v>207.4</v>
      </c>
      <c r="E14" s="81">
        <v>250</v>
      </c>
      <c r="G14" s="79">
        <v>11</v>
      </c>
      <c r="H14" s="80">
        <v>14.80909090909091</v>
      </c>
      <c r="I14" s="80">
        <v>16.336363636363636</v>
      </c>
      <c r="J14" s="80">
        <v>18.854545454545455</v>
      </c>
      <c r="K14" s="80">
        <v>22.727272727272727</v>
      </c>
    </row>
    <row r="15" spans="1:13" x14ac:dyDescent="0.2">
      <c r="A15" s="79">
        <v>12</v>
      </c>
      <c r="B15" s="81">
        <v>164</v>
      </c>
      <c r="C15" s="81">
        <v>180.9</v>
      </c>
      <c r="D15" s="81">
        <v>208.7</v>
      </c>
      <c r="E15" s="81">
        <v>250</v>
      </c>
      <c r="G15" s="79">
        <v>12</v>
      </c>
      <c r="H15" s="80">
        <v>13.666666666666666</v>
      </c>
      <c r="I15" s="80">
        <v>15.075000000000001</v>
      </c>
      <c r="J15" s="80">
        <v>17.391666666666666</v>
      </c>
      <c r="K15" s="80">
        <v>20.833333333333332</v>
      </c>
    </row>
    <row r="16" spans="1:13" x14ac:dyDescent="0.2">
      <c r="A16" s="79">
        <v>13</v>
      </c>
      <c r="B16" s="81">
        <v>165</v>
      </c>
      <c r="C16" s="81">
        <v>182</v>
      </c>
      <c r="D16" s="81">
        <v>210</v>
      </c>
      <c r="E16" s="81">
        <v>250</v>
      </c>
      <c r="G16" s="79">
        <v>13</v>
      </c>
      <c r="H16" s="80">
        <v>12.692307692307692</v>
      </c>
      <c r="I16" s="80">
        <v>14</v>
      </c>
      <c r="J16" s="80">
        <v>16.153846153846153</v>
      </c>
      <c r="K16" s="80">
        <v>19.23076923076923</v>
      </c>
    </row>
    <row r="17" spans="1:11" x14ac:dyDescent="0.2">
      <c r="A17" s="79">
        <v>14</v>
      </c>
      <c r="B17" s="81">
        <v>165</v>
      </c>
      <c r="C17" s="81">
        <v>182</v>
      </c>
      <c r="D17" s="81">
        <v>210</v>
      </c>
      <c r="E17" s="81">
        <v>250</v>
      </c>
      <c r="G17" s="79">
        <v>14</v>
      </c>
      <c r="H17" s="80">
        <v>11.785714285714286</v>
      </c>
      <c r="I17" s="80">
        <v>13</v>
      </c>
      <c r="J17" s="80">
        <v>15</v>
      </c>
      <c r="K17" s="80">
        <v>17.857142857142858</v>
      </c>
    </row>
    <row r="18" spans="1:11" x14ac:dyDescent="0.2">
      <c r="A18" s="79">
        <v>15</v>
      </c>
      <c r="B18" s="81">
        <v>165</v>
      </c>
      <c r="C18" s="81">
        <v>182</v>
      </c>
      <c r="D18" s="81">
        <v>210</v>
      </c>
      <c r="E18" s="81">
        <v>250</v>
      </c>
      <c r="G18" s="79">
        <v>15</v>
      </c>
      <c r="H18" s="80">
        <v>11</v>
      </c>
      <c r="I18" s="80">
        <v>12.133333333333333</v>
      </c>
      <c r="J18" s="80">
        <v>14</v>
      </c>
      <c r="K18" s="80">
        <v>16.666666666666668</v>
      </c>
    </row>
    <row r="19" spans="1:11" x14ac:dyDescent="0.2">
      <c r="A19" s="79">
        <v>16</v>
      </c>
      <c r="B19" s="81">
        <v>165</v>
      </c>
      <c r="C19" s="81">
        <v>182</v>
      </c>
      <c r="D19" s="81">
        <v>210</v>
      </c>
      <c r="E19" s="81">
        <v>250</v>
      </c>
      <c r="G19" s="79">
        <v>16</v>
      </c>
      <c r="H19" s="80">
        <v>10.3125</v>
      </c>
      <c r="I19" s="80">
        <v>11.375</v>
      </c>
      <c r="J19" s="80">
        <v>13.125</v>
      </c>
      <c r="K19" s="80">
        <v>15.625</v>
      </c>
    </row>
    <row r="20" spans="1:11" x14ac:dyDescent="0.2">
      <c r="A20" s="79">
        <v>17</v>
      </c>
      <c r="B20" s="81">
        <v>165</v>
      </c>
      <c r="C20" s="81">
        <v>182</v>
      </c>
      <c r="D20" s="81">
        <v>210</v>
      </c>
      <c r="E20" s="81">
        <v>250</v>
      </c>
      <c r="G20" s="79">
        <v>17</v>
      </c>
      <c r="H20" s="80">
        <v>9.7058823529411757</v>
      </c>
      <c r="I20" s="80">
        <v>10.705882352941176</v>
      </c>
      <c r="J20" s="80">
        <v>12.352941176470589</v>
      </c>
      <c r="K20" s="80">
        <v>14.705882352941176</v>
      </c>
    </row>
    <row r="21" spans="1:11" x14ac:dyDescent="0.2">
      <c r="A21" s="79">
        <v>18</v>
      </c>
      <c r="B21" s="81">
        <v>165</v>
      </c>
      <c r="C21" s="81">
        <v>182</v>
      </c>
      <c r="D21" s="81">
        <v>210</v>
      </c>
      <c r="E21" s="81">
        <v>250</v>
      </c>
      <c r="G21" s="79">
        <v>18</v>
      </c>
      <c r="H21" s="80">
        <v>9.1666666666666661</v>
      </c>
      <c r="I21" s="80">
        <v>10.111111111111111</v>
      </c>
      <c r="J21" s="80">
        <v>11.666666666666666</v>
      </c>
      <c r="K21" s="80">
        <v>13.888888888888889</v>
      </c>
    </row>
    <row r="22" spans="1:11" x14ac:dyDescent="0.2">
      <c r="A22" s="79">
        <v>19</v>
      </c>
      <c r="B22" s="81">
        <v>165</v>
      </c>
      <c r="C22" s="81">
        <v>182</v>
      </c>
      <c r="D22" s="81">
        <v>210</v>
      </c>
      <c r="E22" s="81">
        <v>250</v>
      </c>
      <c r="G22" s="79">
        <v>19</v>
      </c>
      <c r="H22" s="80">
        <v>8.6842105263157894</v>
      </c>
      <c r="I22" s="80">
        <v>9.5789473684210531</v>
      </c>
      <c r="J22" s="80">
        <v>11.052631578947368</v>
      </c>
      <c r="K22" s="80">
        <v>13.157894736842104</v>
      </c>
    </row>
    <row r="23" spans="1:11" x14ac:dyDescent="0.2">
      <c r="A23" s="79">
        <v>20</v>
      </c>
      <c r="B23" s="81">
        <v>165</v>
      </c>
      <c r="C23" s="81">
        <v>182</v>
      </c>
      <c r="D23" s="81">
        <v>210</v>
      </c>
      <c r="E23" s="81">
        <v>250</v>
      </c>
      <c r="G23" s="79">
        <v>20</v>
      </c>
      <c r="H23" s="80">
        <v>8.25</v>
      </c>
      <c r="I23" s="80">
        <v>9.1</v>
      </c>
      <c r="J23" s="80">
        <v>10.5</v>
      </c>
      <c r="K23" s="80">
        <v>12.5</v>
      </c>
    </row>
    <row r="24" spans="1:11" x14ac:dyDescent="0.2">
      <c r="A24" s="79">
        <v>21</v>
      </c>
      <c r="B24" s="81">
        <v>165</v>
      </c>
      <c r="C24" s="81">
        <v>182</v>
      </c>
      <c r="D24" s="81">
        <v>210</v>
      </c>
      <c r="E24" s="81">
        <v>250</v>
      </c>
      <c r="G24" s="79">
        <v>21</v>
      </c>
      <c r="H24" s="80">
        <v>7.8571428571428568</v>
      </c>
      <c r="I24" s="80">
        <v>8.6666666666666661</v>
      </c>
      <c r="J24" s="80">
        <v>10</v>
      </c>
      <c r="K24" s="80">
        <v>11.904761904761905</v>
      </c>
    </row>
    <row r="25" spans="1:11" x14ac:dyDescent="0.2">
      <c r="A25" s="79">
        <v>22</v>
      </c>
      <c r="B25" s="81">
        <v>165</v>
      </c>
      <c r="C25" s="81">
        <v>182</v>
      </c>
      <c r="D25" s="81">
        <v>210</v>
      </c>
      <c r="E25" s="81">
        <v>250</v>
      </c>
      <c r="G25" s="79">
        <v>22</v>
      </c>
      <c r="H25" s="80">
        <v>7.5</v>
      </c>
      <c r="I25" s="80">
        <v>8.2727272727272734</v>
      </c>
      <c r="J25" s="80">
        <v>9.545454545454545</v>
      </c>
      <c r="K25" s="80">
        <v>11.363636363636363</v>
      </c>
    </row>
    <row r="26" spans="1:11" x14ac:dyDescent="0.2">
      <c r="A26" s="79">
        <v>23</v>
      </c>
      <c r="B26" s="81">
        <v>165</v>
      </c>
      <c r="C26" s="81">
        <v>182</v>
      </c>
      <c r="D26" s="81">
        <v>210</v>
      </c>
      <c r="E26" s="81">
        <v>250</v>
      </c>
      <c r="G26" s="79">
        <v>23</v>
      </c>
      <c r="H26" s="80">
        <v>7.1739130434782608</v>
      </c>
      <c r="I26" s="80">
        <v>7.9130434782608692</v>
      </c>
      <c r="J26" s="80">
        <v>9.1304347826086953</v>
      </c>
      <c r="K26" s="80">
        <v>10.869565217391305</v>
      </c>
    </row>
    <row r="27" spans="1:11" x14ac:dyDescent="0.2">
      <c r="A27" s="79">
        <v>24</v>
      </c>
      <c r="B27" s="81">
        <v>165</v>
      </c>
      <c r="C27" s="81">
        <v>182</v>
      </c>
      <c r="D27" s="81">
        <v>210</v>
      </c>
      <c r="E27" s="81">
        <v>250</v>
      </c>
      <c r="G27" s="79">
        <v>24</v>
      </c>
      <c r="H27" s="80">
        <v>6.875</v>
      </c>
      <c r="I27" s="80">
        <v>7.583333333333333</v>
      </c>
      <c r="J27" s="80">
        <v>8.75</v>
      </c>
      <c r="K27" s="80">
        <v>10.416666666666666</v>
      </c>
    </row>
  </sheetData>
  <sheetProtection algorithmName="SHA-512" hashValue="TzKmctJY9s7Ud4bTXF/yVU2d62yeDw32f6mSlnvmZ6DPOJLNzK49Tj0TQRHqPbwn3wbxxm6Z84USCt9+nlVQtw==" saltValue="ZjFKVodf+o8a1rxNLyCyEg==" spinCount="100000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Budget</vt:lpstr>
      <vt:lpstr>Listen</vt:lpstr>
      <vt:lpstr>Budget!Druckbereich</vt:lpstr>
    </vt:vector>
  </TitlesOfParts>
  <Company>Erziehungsdepartement Kanton Basel-Stadt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sbbdra</dc:creator>
  <cp:lastModifiedBy>UserName</cp:lastModifiedBy>
  <cp:lastPrinted>2023-07-03T08:45:08Z</cp:lastPrinted>
  <dcterms:created xsi:type="dcterms:W3CDTF">2013-06-11T10:15:06Z</dcterms:created>
  <dcterms:modified xsi:type="dcterms:W3CDTF">2023-07-13T08:20:17Z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-2075229021</vt:i4>
  </property>
  <property fmtid="{D5CDD505-2E9C-101B-9397-08002B2CF9AE}" pid="3" name="_NewReviewCycle">
    <vt:lpwstr/>
  </property>
  <property fmtid="{D5CDD505-2E9C-101B-9397-08002B2CF9AE}" pid="4" name="_EmailSubject">
    <vt:lpwstr>Aktualisierung Webseite Fachstelle Erwachsenenbildung - Bereich Deutsch- und Integrationskurse</vt:lpwstr>
  </property>
  <property fmtid="{D5CDD505-2E9C-101B-9397-08002B2CF9AE}" pid="5" name="_AuthorEmail">
    <vt:lpwstr>Antonella.DellaRocca@bs.ch</vt:lpwstr>
  </property>
  <property fmtid="{D5CDD505-2E9C-101B-9397-08002B2CF9AE}" pid="6" name="_AuthorEmailDisplayName">
    <vt:lpwstr>Della Rocca, Antonella</vt:lpwstr>
  </property>
  <property fmtid="{D5CDD505-2E9C-101B-9397-08002B2CF9AE}" pid="7" name="_PreviousAdHocReviewCycleID">
    <vt:i4>107609000</vt:i4>
  </property>
</Properties>
</file>